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BHMSP-FS01\home$\lezell\Redirection\My Documents\Connelly\OG&amp;E\2025 Projected ATRR\"/>
    </mc:Choice>
  </mc:AlternateContent>
  <xr:revisionPtr revIDLastSave="0" documentId="13_ncr:1_{EBD11EA3-B494-4909-8A49-2B18F2FA98CF}" xr6:coauthVersionLast="47" xr6:coauthVersionMax="47" xr10:uidLastSave="{00000000-0000-0000-0000-000000000000}"/>
  <bookViews>
    <workbookView xWindow="-120" yWindow="-120" windowWidth="25440" windowHeight="15390" xr2:uid="{5403D3EF-AA74-4925-986E-715017BC27CD}"/>
  </bookViews>
  <sheets>
    <sheet name="Worksheet K-2024" sheetId="1" r:id="rId1"/>
  </sheets>
  <externalReferences>
    <externalReference r:id="rId2"/>
    <externalReference r:id="rId3"/>
  </externalReferences>
  <definedNames>
    <definedName name="\0">#REF!</definedName>
    <definedName name="\p">#REF!</definedName>
    <definedName name="\s">#REF!</definedName>
    <definedName name="___INDEX_SHEET___ASAP_Utilities">#REF!</definedName>
    <definedName name="__WSH7">#REF!</definedName>
    <definedName name="_AMO_UniqueIdentifier" hidden="1">"'61615691-7960-4b21-a50a-df953e161c02'"</definedName>
    <definedName name="_DAT2">#REF!</definedName>
    <definedName name="_Order2" hidden="1">255</definedName>
    <definedName name="_p.choice">#REF!</definedName>
    <definedName name="AB.print">#REF!</definedName>
    <definedName name="AllocTY">#REF!</definedName>
    <definedName name="ARK">#REF!</definedName>
    <definedName name="ARK_">#REF!</definedName>
    <definedName name="ARKDETAIL">#REF!</definedName>
    <definedName name="ARKHEAD">#REF!</definedName>
    <definedName name="AV.FM.1.print">#REF!</definedName>
    <definedName name="BA.print">#REF!</definedName>
    <definedName name="BB.print">#REF!</definedName>
    <definedName name="BG.print">#REF!</definedName>
    <definedName name="BK..FM1.Adjusted..print">#REF!</definedName>
    <definedName name="BK..FM1.ROR..print">#REF!</definedName>
    <definedName name="CoCode0400">#REF!</definedName>
    <definedName name="CoCode0500">#REF!</definedName>
    <definedName name="COMMERC">#REF!</definedName>
    <definedName name="COMPUTE">#REF!</definedName>
    <definedName name="CONOCO_FAC">#REF!</definedName>
    <definedName name="Cost_Changes">OFFSET([1]Responsiveness!$G$2,,,COUNTIF([1]Responsiveness!$G$2:$G$200,"&lt;&gt;"))</definedName>
    <definedName name="Cost_No_Changes">OFFSET([1]Responsiveness!$J$2,,,COUNTIF([1]Responsiveness!$J$2:$J$200,"&lt;&gt;"))</definedName>
    <definedName name="cp_by_group">#REF!</definedName>
    <definedName name="cp_by_serv_level">#REF!</definedName>
    <definedName name="cp_input_area">#REF!</definedName>
    <definedName name="EIGHT">#REF!</definedName>
    <definedName name="EPHEAD">#REF!</definedName>
    <definedName name="FIVE">#REF!</definedName>
    <definedName name="FOUR">#REF!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SD_Changes">OFFSET([1]Responsiveness!$E$2,,,COUNTIF([1]Responsiveness!$E$2:$E$200,"&lt;&gt;"))</definedName>
    <definedName name="ISD_No_Changes">OFFSET([1]Responsiveness!$I$2,,,COUNTIF([1]Responsiveness!$I$2:$I$200,"&lt;&gt;"))</definedName>
    <definedName name="NEXT">#REF!</definedName>
    <definedName name="NINE">#REF!</definedName>
    <definedName name="OKDETAIL">#REF!</definedName>
    <definedName name="OKHEAD">#REF!</definedName>
    <definedName name="OKLA">#REF!</definedName>
    <definedName name="OKLASUMMARY">#REF!</definedName>
    <definedName name="ONE">#REF!</definedName>
    <definedName name="Owners">OFFSET([1]Responsiveness!$A$2,,,COUNTIF([1]Responsiveness!$A$2:$A$200,"&lt;&gt;"))</definedName>
    <definedName name="Percent">#REF!</definedName>
    <definedName name="Print.selection.print">#REF!</definedName>
    <definedName name="_xlnm.Print_Area" localSheetId="0">'Worksheet K-2024'!$A$1:$P$57</definedName>
    <definedName name="_xlnm.Print_Area">#REF!</definedName>
    <definedName name="PRINT_AREA_MI">#REF!</definedName>
    <definedName name="_xlnm.Print_Titles">#REF!</definedName>
    <definedName name="PRINT_TITLES_MI">#REF!</definedName>
    <definedName name="SAPBEXdnldView" hidden="1">"D3AGMWPPTUYDCJTDZ8WJR9VSG"</definedName>
    <definedName name="SAPBEXsysID" hidden="1">"PBW"</definedName>
    <definedName name="SchE7">#REF!</definedName>
    <definedName name="SIX">#REF!</definedName>
    <definedName name="t">'[2]2012 DP Budget Rev'!#REF!</definedName>
    <definedName name="TEN">#REF!</definedName>
    <definedName name="THREE">#REF!</definedName>
    <definedName name="tmpRankReport">'[2]2012 DP Budget Rev'!#REF!</definedName>
    <definedName name="TOT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1" l="1"/>
  <c r="J32" i="1"/>
  <c r="F32" i="1"/>
  <c r="D32" i="1"/>
  <c r="C25" i="1"/>
  <c r="D25" i="1" s="1"/>
  <c r="E25" i="1" s="1"/>
  <c r="F25" i="1" s="1"/>
  <c r="G25" i="1" s="1"/>
  <c r="H25" i="1" s="1"/>
  <c r="I25" i="1" s="1"/>
  <c r="J25" i="1" s="1"/>
  <c r="K25" i="1" s="1"/>
  <c r="L25" i="1" s="1"/>
  <c r="M25" i="1" s="1"/>
  <c r="N25" i="1" s="1"/>
  <c r="O25" i="1" s="1"/>
  <c r="J48" i="1"/>
  <c r="I48" i="1"/>
  <c r="H48" i="1"/>
  <c r="G48" i="1"/>
  <c r="F48" i="1"/>
  <c r="E48" i="1"/>
  <c r="D48" i="1"/>
  <c r="C48" i="1"/>
  <c r="J47" i="1"/>
  <c r="I47" i="1"/>
  <c r="H47" i="1"/>
  <c r="G47" i="1"/>
  <c r="F47" i="1"/>
  <c r="E47" i="1"/>
  <c r="D47" i="1"/>
  <c r="C47" i="1"/>
  <c r="I46" i="1"/>
  <c r="H46" i="1"/>
  <c r="G46" i="1"/>
  <c r="F46" i="1"/>
  <c r="E46" i="1"/>
  <c r="D46" i="1"/>
  <c r="C46" i="1"/>
  <c r="I45" i="1"/>
  <c r="H45" i="1"/>
  <c r="G44" i="1"/>
  <c r="F44" i="1"/>
  <c r="E44" i="1"/>
  <c r="D44" i="1"/>
  <c r="C44" i="1"/>
  <c r="A13" i="1"/>
  <c r="A14" i="1" s="1"/>
  <c r="A15" i="1" s="1"/>
  <c r="A16" i="1" s="1"/>
  <c r="A17" i="1" s="1"/>
  <c r="A18" i="1" s="1"/>
  <c r="A26" i="1" s="1"/>
  <c r="A27" i="1" s="1"/>
  <c r="A28" i="1" s="1"/>
  <c r="A29" i="1" s="1"/>
  <c r="A30" i="1" s="1"/>
  <c r="A31" i="1" s="1"/>
  <c r="A32" i="1" s="1"/>
  <c r="A43" i="1" s="1"/>
  <c r="A44" i="1" s="1"/>
  <c r="A45" i="1" s="1"/>
  <c r="A46" i="1" s="1"/>
  <c r="A47" i="1" s="1"/>
  <c r="A48" i="1" s="1"/>
  <c r="A49" i="1" s="1"/>
  <c r="I18" i="1"/>
  <c r="F43" i="1"/>
  <c r="E43" i="1"/>
  <c r="D43" i="1"/>
  <c r="C43" i="1"/>
  <c r="D11" i="1"/>
  <c r="D42" i="1" s="1"/>
  <c r="E32" i="1" l="1"/>
  <c r="D34" i="1"/>
  <c r="F34" i="1"/>
  <c r="H18" i="1"/>
  <c r="H32" i="1"/>
  <c r="I32" i="1"/>
  <c r="J34" i="1"/>
  <c r="C32" i="1"/>
  <c r="G32" i="1"/>
  <c r="G43" i="1"/>
  <c r="H44" i="1"/>
  <c r="J46" i="1"/>
  <c r="G45" i="1"/>
  <c r="H43" i="1"/>
  <c r="H49" i="1" s="1"/>
  <c r="I44" i="1"/>
  <c r="J45" i="1"/>
  <c r="F18" i="1"/>
  <c r="I43" i="1"/>
  <c r="J44" i="1"/>
  <c r="E11" i="1"/>
  <c r="D45" i="1"/>
  <c r="D49" i="1" s="1"/>
  <c r="J43" i="1"/>
  <c r="J49" i="1" s="1"/>
  <c r="E45" i="1"/>
  <c r="E49" i="1" s="1"/>
  <c r="F45" i="1"/>
  <c r="F49" i="1" s="1"/>
  <c r="J18" i="1"/>
  <c r="I49" i="1" l="1"/>
  <c r="C45" i="1"/>
  <c r="C49" i="1" s="1"/>
  <c r="C18" i="1"/>
  <c r="G18" i="1"/>
  <c r="H34" i="1"/>
  <c r="F11" i="1"/>
  <c r="E42" i="1"/>
  <c r="D18" i="1"/>
  <c r="G49" i="1"/>
  <c r="E18" i="1"/>
  <c r="G34" i="1"/>
  <c r="E34" i="1"/>
  <c r="I34" i="1"/>
  <c r="G11" i="1" l="1"/>
  <c r="F42" i="1"/>
  <c r="H11" i="1" l="1"/>
  <c r="G42" i="1"/>
  <c r="H42" i="1" l="1"/>
  <c r="I11" i="1"/>
  <c r="I42" i="1" l="1"/>
  <c r="J11" i="1"/>
  <c r="J42" i="1" l="1"/>
  <c r="K11" i="1"/>
  <c r="K42" i="1" l="1"/>
  <c r="L11" i="1"/>
  <c r="L42" i="1" l="1"/>
  <c r="M11" i="1"/>
  <c r="N11" i="1" l="1"/>
  <c r="M42" i="1"/>
  <c r="O11" i="1" l="1"/>
  <c r="O42" i="1" s="1"/>
  <c r="N42" i="1"/>
  <c r="P12" i="1" l="1"/>
  <c r="P17" i="1" l="1"/>
  <c r="P13" i="1" l="1"/>
  <c r="K18" i="1" l="1"/>
  <c r="P16" i="1" l="1"/>
  <c r="P15" i="1"/>
  <c r="L18" i="1"/>
  <c r="M18" i="1" l="1"/>
  <c r="N18" i="1" l="1"/>
  <c r="O18" i="1" l="1"/>
  <c r="P14" i="1"/>
  <c r="P18" i="1" l="1"/>
  <c r="K47" i="1" l="1"/>
  <c r="L47" i="1"/>
  <c r="K46" i="1" l="1"/>
  <c r="M47" i="1"/>
  <c r="L46" i="1"/>
  <c r="K44" i="1" l="1"/>
  <c r="L44" i="1"/>
  <c r="M46" i="1"/>
  <c r="N47" i="1"/>
  <c r="K45" i="1" l="1"/>
  <c r="P30" i="1"/>
  <c r="P47" i="1" s="1"/>
  <c r="O47" i="1"/>
  <c r="M44" i="1"/>
  <c r="N46" i="1"/>
  <c r="L45" i="1"/>
  <c r="M45" i="1" l="1"/>
  <c r="O46" i="1"/>
  <c r="N44" i="1" l="1"/>
  <c r="P29" i="1"/>
  <c r="P46" i="1" s="1"/>
  <c r="N45" i="1"/>
  <c r="O44" i="1"/>
  <c r="P27" i="1" l="1"/>
  <c r="P44" i="1" s="1"/>
  <c r="O45" i="1"/>
  <c r="P28" i="1" l="1"/>
  <c r="K43" i="1" l="1"/>
  <c r="P45" i="1"/>
  <c r="L43" i="1" l="1"/>
  <c r="M43" i="1" l="1"/>
  <c r="N43" i="1" l="1"/>
  <c r="O43" i="1" l="1"/>
  <c r="P26" i="1"/>
  <c r="P43" i="1" l="1"/>
  <c r="K48" i="1" l="1"/>
  <c r="K49" i="1" s="1"/>
  <c r="K32" i="1"/>
  <c r="K34" i="1" s="1"/>
  <c r="L48" i="1" l="1"/>
  <c r="L49" i="1" s="1"/>
  <c r="L32" i="1"/>
  <c r="L34" i="1" s="1"/>
  <c r="M48" i="1" l="1"/>
  <c r="M49" i="1" s="1"/>
  <c r="M32" i="1"/>
  <c r="M34" i="1" s="1"/>
  <c r="N48" i="1" l="1"/>
  <c r="N49" i="1" s="1"/>
  <c r="N32" i="1"/>
  <c r="N34" i="1" s="1"/>
  <c r="P31" i="1"/>
  <c r="P48" i="1" l="1"/>
  <c r="P49" i="1" s="1"/>
  <c r="P32" i="1"/>
  <c r="O48" i="1"/>
  <c r="O49" i="1" s="1"/>
  <c r="O32" i="1"/>
  <c r="O34" i="1" s="1"/>
</calcChain>
</file>

<file path=xl/sharedStrings.xml><?xml version="1.0" encoding="utf-8"?>
<sst xmlns="http://schemas.openxmlformats.org/spreadsheetml/2006/main" count="48" uniqueCount="25">
  <si>
    <t>OKLAHOMA GAS AND ELECTRIC COMPANY</t>
  </si>
  <si>
    <t>Worksheet K - 13 Month Average Balances and Long Term Debt Costs</t>
  </si>
  <si>
    <t xml:space="preserve"> I.  Plant &amp; Accumulated Depreciation Balances</t>
  </si>
  <si>
    <r>
      <t xml:space="preserve">Gross Plant  </t>
    </r>
    <r>
      <rPr>
        <sz val="11"/>
        <rFont val="Arial"/>
        <family val="2"/>
      </rPr>
      <t xml:space="preserve"> </t>
    </r>
    <r>
      <rPr>
        <sz val="9"/>
        <rFont val="Arial"/>
        <family val="2"/>
      </rPr>
      <t>(Note 1)</t>
    </r>
  </si>
  <si>
    <t>Line</t>
  </si>
  <si>
    <t>End. Balance</t>
  </si>
  <si>
    <t>13 Months</t>
  </si>
  <si>
    <t>No.</t>
  </si>
  <si>
    <t>Avg Balance</t>
  </si>
  <si>
    <t>Intangible</t>
  </si>
  <si>
    <t>Production-Redbud</t>
  </si>
  <si>
    <t>Production</t>
  </si>
  <si>
    <t>Transmission</t>
  </si>
  <si>
    <t>Distribution</t>
  </si>
  <si>
    <t>General Plant</t>
  </si>
  <si>
    <t>Total</t>
  </si>
  <si>
    <r>
      <t xml:space="preserve">Accumulated Depreciation and Amortization   </t>
    </r>
    <r>
      <rPr>
        <sz val="9"/>
        <rFont val="Arial"/>
        <family val="2"/>
      </rPr>
      <t>(Note 2)</t>
    </r>
  </si>
  <si>
    <t>111500-100</t>
  </si>
  <si>
    <t>111500-500</t>
  </si>
  <si>
    <r>
      <t xml:space="preserve">Net Plant   </t>
    </r>
    <r>
      <rPr>
        <sz val="9"/>
        <rFont val="Arial"/>
        <family val="2"/>
      </rPr>
      <t>(Gross Plant less Accumulated Depreciation and Amortization)</t>
    </r>
  </si>
  <si>
    <t>Notes:</t>
  </si>
  <si>
    <t>1. When calculating the Baseline ATRR, use the actual 13 month account balances for the year being trued-up.  When calculating the Projected ATRR, the values for "Gross Plant" shall include net plant additions.</t>
  </si>
  <si>
    <t>2. When calculating the Projected ATRR, the values for Accumulated Depreciation and Amortization shall include both accumulated depreciation and amortization on new plant projected to be in service as well as the accumulated depreciation and amortization on existing</t>
  </si>
  <si>
    <t xml:space="preserve">    plant through the end of the projected year.</t>
  </si>
  <si>
    <t>Page 1 of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</si>
</sst>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yy;@"/>
    <numFmt numFmtId="165" formatCode="_(* #,##0_);_(* \(#,##0\);_(* &quot;-&quot;??_);_(@_)"/>
  </numFmts>
  <fonts count="16" x14ac:knownFonts="1">
    <font>
      <sz val="10"/>
      <name val="Arial"/>
    </font>
    <font>
      <b/>
      <sz val="16"/>
      <name val="Arial"/>
      <family val="2"/>
    </font>
    <font>
      <b/>
      <sz val="10"/>
      <name val="Arial"/>
      <family val="2"/>
    </font>
    <font>
      <sz val="10"/>
      <name val="Arial"/>
      <family val="2"/>
    </font>
    <font>
      <sz val="12"/>
      <name val="Arial"/>
      <family val="2"/>
    </font>
    <font>
      <b/>
      <sz val="12"/>
      <name val="Arial"/>
      <family val="2"/>
    </font>
    <font>
      <sz val="11"/>
      <name val="Arial"/>
      <family val="2"/>
    </font>
    <font>
      <b/>
      <sz val="11"/>
      <name val="Arial"/>
      <family val="2"/>
    </font>
    <font>
      <sz val="9"/>
      <name val="Arial"/>
      <family val="2"/>
    </font>
    <font>
      <b/>
      <u/>
      <sz val="10"/>
      <name val="Arial"/>
      <family val="2"/>
    </font>
    <font>
      <sz val="10"/>
      <color theme="0" tint="-0.499984740745262"/>
      <name val="Arial"/>
      <family val="2"/>
    </font>
    <font>
      <sz val="10"/>
      <color indexed="12"/>
      <name val="Arial"/>
      <family val="2"/>
    </font>
    <font>
      <u/>
      <sz val="10"/>
      <color theme="0" tint="-0.499984740745262"/>
      <name val="Arial"/>
      <family val="2"/>
    </font>
    <font>
      <u/>
      <sz val="10"/>
      <color indexed="12"/>
      <name val="Arial"/>
      <family val="2"/>
    </font>
    <font>
      <u/>
      <sz val="10"/>
      <name val="Arial"/>
      <family val="2"/>
    </font>
    <font>
      <sz val="10"/>
      <color rgb="FFFF0000"/>
      <name val="Arial"/>
      <family val="2"/>
    </font>
  </fonts>
  <fills count="6">
    <fill>
      <patternFill patternType="none"/>
    </fill>
    <fill>
      <patternFill patternType="gray125"/>
    </fill>
    <fill>
      <patternFill patternType="solid">
        <fgColor theme="2" tint="-0.24997711111789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C00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cellStyleXfs>
  <cellXfs count="79">
    <xf numFmtId="0" fontId="0" fillId="0" borderId="0" xfId="0"/>
    <xf numFmtId="0" fontId="1" fillId="0" borderId="0" xfId="0" applyFont="1"/>
    <xf numFmtId="0" fontId="2" fillId="0" borderId="0" xfId="0" applyFont="1"/>
    <xf numFmtId="0" fontId="3" fillId="0" borderId="0" xfId="0" applyFont="1" applyAlignment="1">
      <alignment horizontal="center"/>
    </xf>
    <xf numFmtId="0" fontId="3" fillId="0" borderId="0" xfId="0" applyFont="1"/>
    <xf numFmtId="3" fontId="3" fillId="0" borderId="0" xfId="0" applyNumberFormat="1" applyFont="1" applyAlignment="1">
      <alignment horizontal="center"/>
    </xf>
    <xf numFmtId="37" fontId="3" fillId="0" borderId="0" xfId="0" applyNumberFormat="1" applyFont="1" applyAlignment="1">
      <alignment horizontal="center"/>
    </xf>
    <xf numFmtId="43" fontId="3" fillId="0" borderId="0" xfId="1" applyFont="1" applyAlignment="1">
      <alignment horizontal="center"/>
    </xf>
    <xf numFmtId="43" fontId="3" fillId="0" borderId="0" xfId="0" applyNumberFormat="1" applyFont="1" applyAlignment="1">
      <alignment horizontal="center"/>
    </xf>
    <xf numFmtId="0" fontId="4" fillId="0" borderId="0" xfId="0" applyFont="1"/>
    <xf numFmtId="0" fontId="5" fillId="0" borderId="0" xfId="0" applyFont="1"/>
    <xf numFmtId="0" fontId="4" fillId="0" borderId="0" xfId="0" applyFont="1" applyAlignment="1">
      <alignment horizontal="center"/>
    </xf>
    <xf numFmtId="43" fontId="4" fillId="0" borderId="0" xfId="0" applyNumberFormat="1" applyFont="1" applyAlignment="1">
      <alignment horizontal="center"/>
    </xf>
    <xf numFmtId="0" fontId="6" fillId="0" borderId="0" xfId="0" applyFont="1" applyAlignment="1">
      <alignment horizontal="center"/>
    </xf>
    <xf numFmtId="0" fontId="7" fillId="2" borderId="1" xfId="0" applyFont="1" applyFill="1" applyBorder="1"/>
    <xf numFmtId="0" fontId="7" fillId="0" borderId="0" xfId="0" applyFont="1"/>
    <xf numFmtId="0" fontId="6" fillId="0" borderId="0" xfId="0" applyFont="1"/>
    <xf numFmtId="0" fontId="2" fillId="0" borderId="4" xfId="0" applyFont="1" applyBorder="1"/>
    <xf numFmtId="0" fontId="2" fillId="3" borderId="5" xfId="0" applyFont="1" applyFill="1" applyBorder="1" applyAlignment="1">
      <alignment horizontal="center"/>
    </xf>
    <xf numFmtId="0" fontId="9" fillId="3" borderId="2" xfId="0" applyFont="1" applyFill="1" applyBorder="1" applyAlignment="1">
      <alignment horizontal="center"/>
    </xf>
    <xf numFmtId="0" fontId="9" fillId="3" borderId="5" xfId="0" applyFont="1" applyFill="1" applyBorder="1" applyAlignment="1">
      <alignment horizontal="center"/>
    </xf>
    <xf numFmtId="0" fontId="2" fillId="3" borderId="3" xfId="0" applyFont="1" applyFill="1" applyBorder="1" applyAlignment="1">
      <alignment horizontal="center"/>
    </xf>
    <xf numFmtId="164" fontId="2" fillId="0" borderId="4" xfId="0" applyNumberFormat="1" applyFont="1" applyBorder="1"/>
    <xf numFmtId="164" fontId="2" fillId="3" borderId="6" xfId="0" applyNumberFormat="1" applyFont="1" applyFill="1" applyBorder="1" applyAlignment="1">
      <alignment horizontal="center"/>
    </xf>
    <xf numFmtId="164" fontId="2" fillId="3" borderId="0" xfId="0" applyNumberFormat="1" applyFont="1" applyFill="1" applyAlignment="1">
      <alignment horizontal="center"/>
    </xf>
    <xf numFmtId="164" fontId="2" fillId="3" borderId="7" xfId="0" applyNumberFormat="1" applyFont="1" applyFill="1" applyBorder="1" applyAlignment="1">
      <alignment horizontal="center"/>
    </xf>
    <xf numFmtId="164" fontId="2" fillId="3" borderId="8" xfId="0" applyNumberFormat="1" applyFont="1" applyFill="1" applyBorder="1" applyAlignment="1">
      <alignment horizontal="center"/>
    </xf>
    <xf numFmtId="164" fontId="2" fillId="0" borderId="0" xfId="0" applyNumberFormat="1" applyFont="1"/>
    <xf numFmtId="0" fontId="2" fillId="0" borderId="1" xfId="0" applyFont="1" applyBorder="1"/>
    <xf numFmtId="3" fontId="10" fillId="0" borderId="4" xfId="0" applyNumberFormat="1" applyFont="1" applyBorder="1" applyAlignment="1">
      <alignment horizontal="right"/>
    </xf>
    <xf numFmtId="3" fontId="11" fillId="0" borderId="2" xfId="0" applyNumberFormat="1" applyFont="1" applyBorder="1" applyAlignment="1">
      <alignment horizontal="right"/>
    </xf>
    <xf numFmtId="3" fontId="3" fillId="4" borderId="3" xfId="0" applyNumberFormat="1" applyFont="1" applyFill="1" applyBorder="1" applyAlignment="1">
      <alignment horizontal="right"/>
    </xf>
    <xf numFmtId="0" fontId="2" fillId="0" borderId="9" xfId="0" applyFont="1" applyBorder="1"/>
    <xf numFmtId="3" fontId="11" fillId="0" borderId="0" xfId="0" applyNumberFormat="1" applyFont="1" applyAlignment="1">
      <alignment horizontal="right"/>
    </xf>
    <xf numFmtId="3" fontId="3" fillId="4" borderId="8" xfId="0" applyNumberFormat="1" applyFont="1" applyFill="1" applyBorder="1" applyAlignment="1">
      <alignment horizontal="right"/>
    </xf>
    <xf numFmtId="3" fontId="12" fillId="0" borderId="4" xfId="0" applyNumberFormat="1" applyFont="1" applyBorder="1" applyAlignment="1">
      <alignment horizontal="right"/>
    </xf>
    <xf numFmtId="3" fontId="13" fillId="0" borderId="0" xfId="0" applyNumberFormat="1" applyFont="1" applyAlignment="1">
      <alignment horizontal="right"/>
    </xf>
    <xf numFmtId="3" fontId="14" fillId="4" borderId="8" xfId="0" applyNumberFormat="1" applyFont="1" applyFill="1" applyBorder="1" applyAlignment="1">
      <alignment horizontal="right"/>
    </xf>
    <xf numFmtId="0" fontId="2" fillId="0" borderId="10" xfId="0" applyFont="1" applyBorder="1" applyAlignment="1">
      <alignment horizontal="center"/>
    </xf>
    <xf numFmtId="3" fontId="10" fillId="0" borderId="10" xfId="0" applyNumberFormat="1" applyFont="1" applyBorder="1"/>
    <xf numFmtId="3" fontId="3" fillId="0" borderId="11" xfId="0" applyNumberFormat="1" applyFont="1" applyBorder="1"/>
    <xf numFmtId="3" fontId="3" fillId="4" borderId="12" xfId="0" applyNumberFormat="1" applyFont="1" applyFill="1" applyBorder="1"/>
    <xf numFmtId="3" fontId="3" fillId="0" borderId="0" xfId="2" applyNumberFormat="1" applyAlignment="1">
      <alignment horizontal="right"/>
    </xf>
    <xf numFmtId="165" fontId="3" fillId="0" borderId="0" xfId="3" applyNumberFormat="1" applyAlignment="1">
      <alignment horizontal="center"/>
    </xf>
    <xf numFmtId="165" fontId="3" fillId="0" borderId="0" xfId="1" applyNumberFormat="1" applyFont="1" applyFill="1" applyBorder="1" applyAlignment="1">
      <alignment horizontal="center"/>
    </xf>
    <xf numFmtId="165" fontId="3" fillId="0" borderId="0" xfId="1" applyNumberFormat="1" applyFont="1" applyFill="1" applyBorder="1" applyAlignment="1">
      <alignment horizontal="right"/>
    </xf>
    <xf numFmtId="0" fontId="3" fillId="0" borderId="0" xfId="0" applyFont="1" applyAlignment="1">
      <alignment wrapText="1"/>
    </xf>
    <xf numFmtId="3" fontId="15" fillId="0" borderId="0" xfId="0" applyNumberFormat="1" applyFont="1" applyAlignment="1">
      <alignment horizontal="center"/>
    </xf>
    <xf numFmtId="0" fontId="15" fillId="0" borderId="0" xfId="0" applyFont="1"/>
    <xf numFmtId="0" fontId="2" fillId="0" borderId="0" xfId="0" applyFont="1" applyAlignment="1">
      <alignment horizontal="center"/>
    </xf>
    <xf numFmtId="164" fontId="2" fillId="0" borderId="0" xfId="0" applyNumberFormat="1" applyFont="1" applyAlignment="1">
      <alignment horizontal="center"/>
    </xf>
    <xf numFmtId="3" fontId="11" fillId="0" borderId="2" xfId="2" applyNumberFormat="1" applyFont="1" applyBorder="1" applyAlignment="1">
      <alignment horizontal="right"/>
    </xf>
    <xf numFmtId="3" fontId="11" fillId="0" borderId="0" xfId="2" applyNumberFormat="1" applyFont="1" applyAlignment="1">
      <alignment horizontal="right"/>
    </xf>
    <xf numFmtId="3" fontId="13" fillId="0" borderId="0" xfId="2" applyNumberFormat="1" applyFont="1" applyAlignment="1">
      <alignment horizontal="right"/>
    </xf>
    <xf numFmtId="0" fontId="2" fillId="0" borderId="10" xfId="0" applyFont="1" applyBorder="1"/>
    <xf numFmtId="3" fontId="3" fillId="5" borderId="11" xfId="0" applyNumberFormat="1" applyFont="1" applyFill="1" applyBorder="1" applyAlignment="1">
      <alignment horizontal="center"/>
    </xf>
    <xf numFmtId="3" fontId="3" fillId="0" borderId="12" xfId="0" applyNumberFormat="1" applyFont="1" applyBorder="1" applyAlignment="1">
      <alignment horizontal="center"/>
    </xf>
    <xf numFmtId="3" fontId="0" fillId="0" borderId="0" xfId="0" quotePrefix="1" applyNumberFormat="1" applyAlignment="1">
      <alignment horizontal="center"/>
    </xf>
    <xf numFmtId="3" fontId="0" fillId="0" borderId="0" xfId="0" applyNumberFormat="1" applyAlignment="1">
      <alignment horizontal="center"/>
    </xf>
    <xf numFmtId="3" fontId="3" fillId="0" borderId="0" xfId="2" applyNumberFormat="1"/>
    <xf numFmtId="165" fontId="3" fillId="0" borderId="0" xfId="1" applyNumberFormat="1" applyFont="1" applyAlignment="1">
      <alignment horizontal="center"/>
    </xf>
    <xf numFmtId="165" fontId="3" fillId="0" borderId="0" xfId="1" applyNumberFormat="1" applyFont="1" applyFill="1" applyAlignment="1">
      <alignment horizontal="center"/>
    </xf>
    <xf numFmtId="165" fontId="3" fillId="0" borderId="0" xfId="1" applyNumberFormat="1" applyFont="1" applyFill="1" applyAlignment="1">
      <alignment horizontal="right"/>
    </xf>
    <xf numFmtId="3" fontId="3" fillId="0" borderId="0" xfId="0" applyNumberFormat="1" applyFont="1" applyAlignment="1">
      <alignment horizontal="right"/>
    </xf>
    <xf numFmtId="165" fontId="15" fillId="0" borderId="0" xfId="1" applyNumberFormat="1" applyFont="1" applyFill="1" applyBorder="1" applyAlignment="1">
      <alignment horizontal="right"/>
    </xf>
    <xf numFmtId="3" fontId="10" fillId="0" borderId="1" xfId="0" applyNumberFormat="1" applyFont="1" applyBorder="1"/>
    <xf numFmtId="3" fontId="3" fillId="0" borderId="2" xfId="0" applyNumberFormat="1" applyFont="1" applyBorder="1"/>
    <xf numFmtId="3" fontId="10" fillId="0" borderId="4" xfId="0" applyNumberFormat="1" applyFont="1" applyBorder="1"/>
    <xf numFmtId="3" fontId="3" fillId="0" borderId="0" xfId="0" applyNumberFormat="1" applyFont="1"/>
    <xf numFmtId="3" fontId="10" fillId="0" borderId="0" xfId="0" applyNumberFormat="1" applyFont="1"/>
    <xf numFmtId="3" fontId="12" fillId="0" borderId="0" xfId="0" applyNumberFormat="1" applyFont="1"/>
    <xf numFmtId="3" fontId="14" fillId="0" borderId="0" xfId="0" applyNumberFormat="1" applyFont="1"/>
    <xf numFmtId="0" fontId="2" fillId="0" borderId="4" xfId="0" applyFont="1" applyBorder="1" applyAlignment="1">
      <alignment horizontal="center"/>
    </xf>
    <xf numFmtId="3" fontId="3" fillId="4" borderId="8" xfId="0" applyNumberFormat="1" applyFont="1" applyFill="1" applyBorder="1"/>
    <xf numFmtId="0" fontId="2" fillId="0" borderId="2" xfId="0" applyFont="1" applyBorder="1"/>
    <xf numFmtId="3" fontId="3" fillId="0" borderId="2" xfId="0" applyNumberFormat="1" applyFont="1" applyBorder="1" applyAlignment="1">
      <alignment horizontal="right"/>
    </xf>
    <xf numFmtId="43" fontId="3" fillId="0" borderId="0" xfId="1" applyFont="1" applyBorder="1" applyAlignment="1">
      <alignment horizontal="right"/>
    </xf>
    <xf numFmtId="0" fontId="7" fillId="2" borderId="2" xfId="0" applyFont="1" applyFill="1" applyBorder="1" applyAlignment="1">
      <alignment horizontal="center"/>
    </xf>
    <xf numFmtId="0" fontId="7" fillId="2" borderId="3" xfId="0" applyFont="1" applyFill="1" applyBorder="1" applyAlignment="1">
      <alignment horizontal="center"/>
    </xf>
  </cellXfs>
  <cellStyles count="5">
    <cellStyle name="Comma" xfId="1" builtinId="3"/>
    <cellStyle name="Comma 10 2" xfId="3" xr:uid="{76EA47C9-C7DF-48CA-8ECD-9AE87350FCF6}"/>
    <cellStyle name="Normal" xfId="0" builtinId="0"/>
    <cellStyle name="Normal 10 2 10 7" xfId="2" xr:uid="{4ED550BD-8C11-452F-B618-6348092C6B5E}"/>
    <cellStyle name="Percent 2 10" xfId="4" xr:uid="{490F1FE3-6F8A-49AC-B97E-7A094BDB25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_Engineering%20Support\QPT\2022%20Q2%20QPT\STEP%20-%20QPT%20Workbook%203-8-20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M\2012\SI%20Budget\2012%20Cap%20Red\Heat%20Map%202012%20Level%204%20Cap%20Red%2020120322%20r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TC Issuance (STEP)"/>
      <sheetName val="NTC Withdrawal (STEP)"/>
      <sheetName val="Completed Upgrades (STEP)"/>
      <sheetName val="Data"/>
      <sheetName val="QPT Appendix 1"/>
      <sheetName val="Complete by Quarter"/>
      <sheetName val="Type Donut Breakout"/>
      <sheetName val="Status &amp; Type Donuts"/>
      <sheetName val="Responsiveness"/>
      <sheetName val="PCWG Appendix 1"/>
      <sheetName val="OOB"/>
      <sheetName val="NTC Issuance"/>
      <sheetName val="NTC Withdrawal"/>
      <sheetName val="Completed Upgrades"/>
      <sheetName val="NTC Project Summ (Historical)"/>
      <sheetName val="$ by ISY"/>
    </sheetNames>
    <sheetDataSet>
      <sheetData sheetId="0"/>
      <sheetData sheetId="1"/>
      <sheetData sheetId="2"/>
      <sheetData sheetId="3"/>
      <sheetData sheetId="4"/>
      <sheetData sheetId="5"/>
      <sheetData sheetId="6"/>
      <sheetData sheetId="7"/>
      <sheetData sheetId="8">
        <row r="2">
          <cell r="A2" t="str">
            <v>AEP</v>
          </cell>
          <cell r="E2">
            <v>2</v>
          </cell>
          <cell r="G2">
            <v>4</v>
          </cell>
          <cell r="I2">
            <v>20</v>
          </cell>
          <cell r="J2">
            <v>18</v>
          </cell>
        </row>
        <row r="3">
          <cell r="A3" t="str">
            <v>BEPC</v>
          </cell>
          <cell r="E3">
            <v>2</v>
          </cell>
          <cell r="G3">
            <v>0</v>
          </cell>
          <cell r="I3">
            <v>6</v>
          </cell>
          <cell r="J3">
            <v>8</v>
          </cell>
        </row>
        <row r="4">
          <cell r="A4" t="str">
            <v>CBPC</v>
          </cell>
          <cell r="E4">
            <v>0</v>
          </cell>
          <cell r="G4">
            <v>0</v>
          </cell>
          <cell r="I4">
            <v>1</v>
          </cell>
          <cell r="J4">
            <v>1</v>
          </cell>
        </row>
        <row r="5">
          <cell r="A5" t="str">
            <v>CPEC</v>
          </cell>
          <cell r="E5">
            <v>0</v>
          </cell>
          <cell r="G5">
            <v>0</v>
          </cell>
          <cell r="I5">
            <v>1</v>
          </cell>
          <cell r="J5">
            <v>1</v>
          </cell>
        </row>
        <row r="6">
          <cell r="A6" t="str">
            <v>EDE</v>
          </cell>
          <cell r="E6">
            <v>0</v>
          </cell>
          <cell r="G6">
            <v>0</v>
          </cell>
          <cell r="I6">
            <v>1</v>
          </cell>
          <cell r="J6">
            <v>1</v>
          </cell>
        </row>
        <row r="7">
          <cell r="A7" t="str">
            <v>EKC</v>
          </cell>
          <cell r="E7">
            <v>0</v>
          </cell>
          <cell r="G7">
            <v>6</v>
          </cell>
          <cell r="I7">
            <v>19</v>
          </cell>
          <cell r="J7">
            <v>13</v>
          </cell>
        </row>
        <row r="8">
          <cell r="A8" t="str">
            <v>EM</v>
          </cell>
          <cell r="E8">
            <v>2</v>
          </cell>
          <cell r="G8">
            <v>3</v>
          </cell>
          <cell r="I8">
            <v>6</v>
          </cell>
          <cell r="J8">
            <v>5</v>
          </cell>
        </row>
        <row r="9">
          <cell r="A9" t="str">
            <v>EMW</v>
          </cell>
          <cell r="E9">
            <v>1</v>
          </cell>
          <cell r="G9">
            <v>1</v>
          </cell>
          <cell r="I9">
            <v>2</v>
          </cell>
          <cell r="J9">
            <v>2</v>
          </cell>
        </row>
        <row r="10">
          <cell r="A10" t="str">
            <v>EREC</v>
          </cell>
          <cell r="E10">
            <v>0</v>
          </cell>
          <cell r="G10">
            <v>0</v>
          </cell>
          <cell r="I10">
            <v>4</v>
          </cell>
          <cell r="J10">
            <v>4</v>
          </cell>
        </row>
        <row r="11">
          <cell r="A11" t="str">
            <v>GRDA</v>
          </cell>
          <cell r="E11">
            <v>0</v>
          </cell>
          <cell r="G11">
            <v>0</v>
          </cell>
          <cell r="I11">
            <v>4</v>
          </cell>
          <cell r="J11">
            <v>4</v>
          </cell>
        </row>
        <row r="12">
          <cell r="A12" t="str">
            <v>KPP</v>
          </cell>
          <cell r="E12">
            <v>0</v>
          </cell>
          <cell r="G12">
            <v>0</v>
          </cell>
          <cell r="I12">
            <v>1</v>
          </cell>
          <cell r="J12">
            <v>1</v>
          </cell>
        </row>
        <row r="13">
          <cell r="A13" t="str">
            <v>MRES</v>
          </cell>
          <cell r="E13">
            <v>0</v>
          </cell>
          <cell r="G13">
            <v>0</v>
          </cell>
          <cell r="I13">
            <v>1</v>
          </cell>
          <cell r="J13">
            <v>1</v>
          </cell>
        </row>
        <row r="14">
          <cell r="A14" t="str">
            <v>MWE</v>
          </cell>
          <cell r="E14">
            <v>0</v>
          </cell>
          <cell r="G14">
            <v>0</v>
          </cell>
          <cell r="I14">
            <v>1</v>
          </cell>
          <cell r="J14">
            <v>1</v>
          </cell>
        </row>
        <row r="15">
          <cell r="A15" t="str">
            <v>NEET</v>
          </cell>
          <cell r="E15">
            <v>1</v>
          </cell>
          <cell r="G15">
            <v>0</v>
          </cell>
          <cell r="I15">
            <v>0</v>
          </cell>
          <cell r="J15">
            <v>1</v>
          </cell>
        </row>
        <row r="16">
          <cell r="A16" t="str">
            <v>NIPCO</v>
          </cell>
          <cell r="E16">
            <v>0</v>
          </cell>
          <cell r="G16">
            <v>0</v>
          </cell>
          <cell r="I16">
            <v>0</v>
          </cell>
          <cell r="J16">
            <v>0</v>
          </cell>
        </row>
        <row r="17">
          <cell r="A17" t="str">
            <v>NPPD</v>
          </cell>
          <cell r="E17">
            <v>2</v>
          </cell>
          <cell r="G17">
            <v>8</v>
          </cell>
          <cell r="I17">
            <v>22</v>
          </cell>
          <cell r="J17">
            <v>16</v>
          </cell>
        </row>
        <row r="18">
          <cell r="A18" t="str">
            <v>NWE</v>
          </cell>
          <cell r="E18">
            <v>1</v>
          </cell>
          <cell r="G18">
            <v>2</v>
          </cell>
          <cell r="I18">
            <v>2</v>
          </cell>
          <cell r="J18">
            <v>1</v>
          </cell>
        </row>
        <row r="19">
          <cell r="A19" t="str">
            <v>OGE</v>
          </cell>
          <cell r="E19">
            <v>0</v>
          </cell>
          <cell r="G19">
            <v>0</v>
          </cell>
          <cell r="I19">
            <v>27</v>
          </cell>
          <cell r="J19">
            <v>27</v>
          </cell>
        </row>
        <row r="20">
          <cell r="A20" t="str">
            <v>OPPD</v>
          </cell>
          <cell r="E20">
            <v>1</v>
          </cell>
          <cell r="G20">
            <v>0</v>
          </cell>
          <cell r="I20">
            <v>4</v>
          </cell>
          <cell r="J20">
            <v>5</v>
          </cell>
        </row>
        <row r="21">
          <cell r="A21" t="str">
            <v>SEPC</v>
          </cell>
          <cell r="E21">
            <v>0</v>
          </cell>
          <cell r="G21">
            <v>0</v>
          </cell>
          <cell r="I21">
            <v>4</v>
          </cell>
          <cell r="J21">
            <v>4</v>
          </cell>
        </row>
        <row r="22">
          <cell r="A22" t="str">
            <v>SPS</v>
          </cell>
          <cell r="E22">
            <v>0</v>
          </cell>
          <cell r="G22">
            <v>10</v>
          </cell>
          <cell r="I22">
            <v>46</v>
          </cell>
          <cell r="J22">
            <v>36</v>
          </cell>
        </row>
        <row r="23">
          <cell r="A23" t="str">
            <v>TBD</v>
          </cell>
          <cell r="E23">
            <v>0</v>
          </cell>
          <cell r="G23">
            <v>0</v>
          </cell>
          <cell r="I23">
            <v>9</v>
          </cell>
          <cell r="J23">
            <v>9</v>
          </cell>
        </row>
        <row r="24">
          <cell r="A24" t="str">
            <v>TSGT</v>
          </cell>
          <cell r="E24">
            <v>2</v>
          </cell>
          <cell r="G24">
            <v>0</v>
          </cell>
          <cell r="I24">
            <v>0</v>
          </cell>
          <cell r="J24">
            <v>2</v>
          </cell>
        </row>
        <row r="25">
          <cell r="A25" t="str">
            <v>TSOK</v>
          </cell>
          <cell r="E25">
            <v>0</v>
          </cell>
          <cell r="G25">
            <v>0</v>
          </cell>
          <cell r="I25">
            <v>1</v>
          </cell>
          <cell r="J25">
            <v>1</v>
          </cell>
        </row>
        <row r="26">
          <cell r="A26" t="str">
            <v>WAPA</v>
          </cell>
          <cell r="E26">
            <v>0</v>
          </cell>
          <cell r="G26">
            <v>0</v>
          </cell>
          <cell r="I26">
            <v>7</v>
          </cell>
          <cell r="J26">
            <v>7</v>
          </cell>
        </row>
        <row r="27">
          <cell r="A27" t="str">
            <v>WFEC</v>
          </cell>
          <cell r="E27">
            <v>0</v>
          </cell>
          <cell r="G27">
            <v>0</v>
          </cell>
          <cell r="I27">
            <v>50</v>
          </cell>
          <cell r="J27">
            <v>50</v>
          </cell>
        </row>
        <row r="28">
          <cell r="A28" t="str">
            <v>Total</v>
          </cell>
          <cell r="E28">
            <v>14</v>
          </cell>
          <cell r="G28">
            <v>34</v>
          </cell>
          <cell r="I28">
            <v>239</v>
          </cell>
          <cell r="J28">
            <v>219</v>
          </cell>
        </row>
        <row r="32">
          <cell r="A32" t="str">
            <v>Project Owner</v>
          </cell>
          <cell r="E32" t="str">
            <v>In-Service Date Changes</v>
          </cell>
          <cell r="G32" t="str">
            <v>Cost Changes</v>
          </cell>
          <cell r="I32" t="str">
            <v>No In-Service Date Change</v>
          </cell>
          <cell r="J32" t="str">
            <v>No Cost Change</v>
          </cell>
        </row>
        <row r="33">
          <cell r="A33" t="str">
            <v>AEP</v>
          </cell>
          <cell r="E33">
            <v>2</v>
          </cell>
          <cell r="G33">
            <v>4</v>
          </cell>
          <cell r="I33">
            <v>19</v>
          </cell>
          <cell r="J33">
            <v>17</v>
          </cell>
        </row>
        <row r="34">
          <cell r="A34" t="str">
            <v>BEPC</v>
          </cell>
          <cell r="E34">
            <v>2</v>
          </cell>
          <cell r="G34">
            <v>0</v>
          </cell>
          <cell r="I34">
            <v>4</v>
          </cell>
          <cell r="J34">
            <v>6</v>
          </cell>
        </row>
        <row r="35">
          <cell r="A35" t="str">
            <v>CBPC</v>
          </cell>
          <cell r="E35">
            <v>0</v>
          </cell>
          <cell r="G35">
            <v>0</v>
          </cell>
          <cell r="I35">
            <v>1</v>
          </cell>
          <cell r="J35">
            <v>1</v>
          </cell>
        </row>
        <row r="36">
          <cell r="A36" t="str">
            <v>CPEC</v>
          </cell>
          <cell r="E36">
            <v>0</v>
          </cell>
          <cell r="G36">
            <v>0</v>
          </cell>
          <cell r="I36">
            <v>1</v>
          </cell>
          <cell r="J36">
            <v>1</v>
          </cell>
        </row>
        <row r="37">
          <cell r="A37" t="str">
            <v>EDE</v>
          </cell>
          <cell r="E37">
            <v>0</v>
          </cell>
          <cell r="G37">
            <v>0</v>
          </cell>
          <cell r="I37">
            <v>1</v>
          </cell>
          <cell r="J37">
            <v>1</v>
          </cell>
        </row>
        <row r="38">
          <cell r="A38" t="str">
            <v>EKC</v>
          </cell>
          <cell r="E38">
            <v>0</v>
          </cell>
          <cell r="G38">
            <v>6</v>
          </cell>
          <cell r="I38">
            <v>19</v>
          </cell>
          <cell r="J38">
            <v>13</v>
          </cell>
        </row>
        <row r="39">
          <cell r="A39" t="str">
            <v>EM</v>
          </cell>
          <cell r="E39">
            <v>2</v>
          </cell>
          <cell r="G39">
            <v>3</v>
          </cell>
          <cell r="I39">
            <v>6</v>
          </cell>
          <cell r="J39">
            <v>5</v>
          </cell>
        </row>
        <row r="40">
          <cell r="A40" t="str">
            <v>EMW</v>
          </cell>
          <cell r="E40">
            <v>1</v>
          </cell>
          <cell r="G40">
            <v>1</v>
          </cell>
          <cell r="I40">
            <v>2</v>
          </cell>
          <cell r="J40">
            <v>2</v>
          </cell>
        </row>
        <row r="41">
          <cell r="A41" t="str">
            <v>EREC</v>
          </cell>
          <cell r="E41">
            <v>0</v>
          </cell>
          <cell r="G41">
            <v>0</v>
          </cell>
          <cell r="I41">
            <v>4</v>
          </cell>
          <cell r="J41">
            <v>4</v>
          </cell>
        </row>
        <row r="42">
          <cell r="A42" t="str">
            <v>GRDA</v>
          </cell>
          <cell r="E42">
            <v>0</v>
          </cell>
          <cell r="G42">
            <v>0</v>
          </cell>
          <cell r="I42">
            <v>4</v>
          </cell>
          <cell r="J42">
            <v>4</v>
          </cell>
        </row>
        <row r="43">
          <cell r="A43" t="str">
            <v>KPP</v>
          </cell>
          <cell r="E43">
            <v>0</v>
          </cell>
          <cell r="G43">
            <v>0</v>
          </cell>
          <cell r="I43">
            <v>1</v>
          </cell>
          <cell r="J43">
            <v>1</v>
          </cell>
        </row>
        <row r="44">
          <cell r="A44" t="str">
            <v>MRES</v>
          </cell>
          <cell r="E44">
            <v>0</v>
          </cell>
          <cell r="G44">
            <v>0</v>
          </cell>
          <cell r="I44">
            <v>1</v>
          </cell>
          <cell r="J44">
            <v>1</v>
          </cell>
        </row>
        <row r="45">
          <cell r="A45" t="str">
            <v>MWE</v>
          </cell>
          <cell r="E45">
            <v>0</v>
          </cell>
          <cell r="G45">
            <v>0</v>
          </cell>
          <cell r="I45">
            <v>1</v>
          </cell>
          <cell r="J45">
            <v>1</v>
          </cell>
        </row>
        <row r="46">
          <cell r="A46" t="str">
            <v>NEET</v>
          </cell>
          <cell r="E46">
            <v>1</v>
          </cell>
          <cell r="G46">
            <v>0</v>
          </cell>
          <cell r="I46">
            <v>0</v>
          </cell>
          <cell r="J46">
            <v>1</v>
          </cell>
        </row>
        <row r="47">
          <cell r="A47" t="str">
            <v>NIPCO</v>
          </cell>
          <cell r="E47">
            <v>0</v>
          </cell>
          <cell r="G47">
            <v>0</v>
          </cell>
          <cell r="I47">
            <v>0</v>
          </cell>
          <cell r="J47">
            <v>0</v>
          </cell>
        </row>
        <row r="48">
          <cell r="A48" t="str">
            <v>NPPD</v>
          </cell>
          <cell r="E48">
            <v>2</v>
          </cell>
          <cell r="G48">
            <v>8</v>
          </cell>
          <cell r="I48">
            <v>22</v>
          </cell>
          <cell r="J48">
            <v>16</v>
          </cell>
        </row>
        <row r="49">
          <cell r="A49" t="str">
            <v>NWE</v>
          </cell>
          <cell r="E49">
            <v>1</v>
          </cell>
          <cell r="G49">
            <v>2</v>
          </cell>
          <cell r="I49">
            <v>2</v>
          </cell>
          <cell r="J49">
            <v>1</v>
          </cell>
        </row>
        <row r="50">
          <cell r="A50" t="str">
            <v>OGE</v>
          </cell>
          <cell r="E50">
            <v>0</v>
          </cell>
          <cell r="G50">
            <v>0</v>
          </cell>
          <cell r="I50">
            <v>24</v>
          </cell>
          <cell r="J50">
            <v>24</v>
          </cell>
        </row>
        <row r="51">
          <cell r="A51" t="str">
            <v>OPPD</v>
          </cell>
          <cell r="E51">
            <v>1</v>
          </cell>
          <cell r="G51">
            <v>0</v>
          </cell>
          <cell r="I51">
            <v>3</v>
          </cell>
          <cell r="J51">
            <v>4</v>
          </cell>
        </row>
        <row r="52">
          <cell r="A52" t="str">
            <v>SEPC</v>
          </cell>
          <cell r="E52">
            <v>0</v>
          </cell>
          <cell r="G52">
            <v>0</v>
          </cell>
          <cell r="I52">
            <v>4</v>
          </cell>
          <cell r="J52">
            <v>4</v>
          </cell>
        </row>
        <row r="53">
          <cell r="A53" t="str">
            <v>SPS</v>
          </cell>
          <cell r="E53">
            <v>0</v>
          </cell>
          <cell r="G53">
            <v>10</v>
          </cell>
          <cell r="I53">
            <v>46</v>
          </cell>
          <cell r="J53">
            <v>36</v>
          </cell>
        </row>
        <row r="54">
          <cell r="A54" t="str">
            <v>TBD</v>
          </cell>
          <cell r="E54">
            <v>0</v>
          </cell>
          <cell r="G54">
            <v>0</v>
          </cell>
          <cell r="I54">
            <v>9</v>
          </cell>
          <cell r="J54">
            <v>9</v>
          </cell>
        </row>
        <row r="55">
          <cell r="A55" t="str">
            <v>TSGT</v>
          </cell>
          <cell r="E55">
            <v>2</v>
          </cell>
          <cell r="G55">
            <v>0</v>
          </cell>
          <cell r="I55">
            <v>0</v>
          </cell>
          <cell r="J55">
            <v>2</v>
          </cell>
        </row>
        <row r="56">
          <cell r="A56" t="str">
            <v>TSOK</v>
          </cell>
          <cell r="E56">
            <v>0</v>
          </cell>
          <cell r="G56">
            <v>0</v>
          </cell>
          <cell r="I56">
            <v>1</v>
          </cell>
          <cell r="J56">
            <v>1</v>
          </cell>
        </row>
        <row r="57">
          <cell r="A57" t="str">
            <v>WAPA</v>
          </cell>
          <cell r="E57">
            <v>0</v>
          </cell>
          <cell r="G57">
            <v>0</v>
          </cell>
          <cell r="I57">
            <v>6</v>
          </cell>
          <cell r="J57">
            <v>6</v>
          </cell>
        </row>
        <row r="58">
          <cell r="A58" t="str">
            <v>WFEC</v>
          </cell>
          <cell r="E58">
            <v>0</v>
          </cell>
          <cell r="G58">
            <v>0</v>
          </cell>
          <cell r="I58">
            <v>50</v>
          </cell>
          <cell r="J58">
            <v>50</v>
          </cell>
        </row>
        <row r="59">
          <cell r="A59" t="str">
            <v>Total</v>
          </cell>
          <cell r="E59">
            <v>14</v>
          </cell>
          <cell r="G59">
            <v>34</v>
          </cell>
          <cell r="I59">
            <v>231</v>
          </cell>
          <cell r="J59">
            <v>211</v>
          </cell>
        </row>
      </sheetData>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el 4"/>
      <sheetName val="Level 3"/>
      <sheetName val="Level 2"/>
      <sheetName val="Level 1"/>
      <sheetName val="Key"/>
      <sheetName val="2012 Plan List"/>
      <sheetName val="Targets"/>
      <sheetName val="2012 ACLM Budget Re"/>
      <sheetName val="2012 DP Budget Rev"/>
      <sheetName val="9-26-11 Mtg"/>
      <sheetName val="Definitions"/>
      <sheetName val="Action Plan"/>
      <sheetName val="2012 Rollup Schedule"/>
      <sheetName val="Labor Activity Plan"/>
      <sheetName val="Labor %"/>
      <sheetName val="Buller Opinion"/>
      <sheetName val="Sheet1"/>
      <sheetName val="O&amp;M Cuts"/>
      <sheetName val="Summary"/>
    </sheetNames>
    <sheetDataSet>
      <sheetData sheetId="0"/>
      <sheetData sheetId="1"/>
      <sheetData sheetId="2"/>
      <sheetData sheetId="3"/>
      <sheetData sheetId="4"/>
      <sheetData sheetId="5"/>
      <sheetData sheetId="6">
        <row r="28">
          <cell r="H28">
            <v>32315472.546824198</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B2B84-7208-4AA0-B71D-AED53D3ECC77}">
  <sheetPr>
    <tabColor rgb="FF92D050"/>
    <pageSetUpPr fitToPage="1"/>
  </sheetPr>
  <dimension ref="A1:U59"/>
  <sheetViews>
    <sheetView tabSelected="1" zoomScale="80" zoomScaleNormal="80" workbookViewId="0">
      <pane xSplit="2" topLeftCell="C1" activePane="topRight" state="frozen"/>
      <selection activeCell="B4" sqref="B4:I6"/>
      <selection pane="topRight" activeCell="J6" sqref="J6"/>
    </sheetView>
  </sheetViews>
  <sheetFormatPr defaultColWidth="9.140625" defaultRowHeight="12.75" x14ac:dyDescent="0.2"/>
  <cols>
    <col min="1" max="1" width="4.7109375" style="4" customWidth="1"/>
    <col min="2" max="2" width="20.85546875" style="2" customWidth="1"/>
    <col min="3" max="3" width="14.5703125" style="3" customWidth="1"/>
    <col min="4" max="5" width="17.7109375" style="3" bestFit="1" customWidth="1"/>
    <col min="6" max="6" width="14.7109375" style="3" customWidth="1"/>
    <col min="7" max="7" width="17.7109375" style="3" bestFit="1" customWidth="1"/>
    <col min="8" max="8" width="16.28515625" style="3" bestFit="1" customWidth="1"/>
    <col min="9" max="9" width="17.5703125" style="3" customWidth="1"/>
    <col min="10" max="10" width="16.28515625" style="3" bestFit="1" customWidth="1"/>
    <col min="11" max="11" width="17.7109375" style="3" bestFit="1" customWidth="1"/>
    <col min="12" max="12" width="17.85546875" style="3" bestFit="1" customWidth="1"/>
    <col min="13" max="13" width="16.7109375" style="3" bestFit="1" customWidth="1"/>
    <col min="14" max="14" width="16.28515625" style="3" bestFit="1" customWidth="1"/>
    <col min="15" max="15" width="17.140625" style="3" bestFit="1" customWidth="1"/>
    <col min="16" max="16" width="14.7109375" style="3" customWidth="1"/>
    <col min="17" max="17" width="55.28515625" style="4" customWidth="1"/>
    <col min="18" max="18" width="10.28515625" style="4" bestFit="1" customWidth="1"/>
    <col min="19" max="16384" width="9.140625" style="4"/>
  </cols>
  <sheetData>
    <row r="1" spans="1:21" ht="20.25" x14ac:dyDescent="0.3">
      <c r="A1" s="1" t="s">
        <v>0</v>
      </c>
      <c r="P1" s="3" t="s">
        <v>24</v>
      </c>
    </row>
    <row r="3" spans="1:21" ht="20.25" x14ac:dyDescent="0.3">
      <c r="A3" s="1" t="s">
        <v>1</v>
      </c>
    </row>
    <row r="4" spans="1:21" ht="13.5" customHeight="1" x14ac:dyDescent="0.2">
      <c r="G4" s="5"/>
    </row>
    <row r="5" spans="1:21" x14ac:dyDescent="0.2">
      <c r="G5" s="6"/>
      <c r="H5" s="7"/>
      <c r="I5" s="8"/>
      <c r="O5" s="5"/>
    </row>
    <row r="6" spans="1:21" s="9" customFormat="1" ht="15.75" x14ac:dyDescent="0.25">
      <c r="B6" s="10" t="s">
        <v>2</v>
      </c>
      <c r="C6" s="11"/>
      <c r="D6" s="11"/>
      <c r="E6" s="11"/>
      <c r="F6" s="11"/>
      <c r="G6" s="11"/>
      <c r="H6" s="11"/>
      <c r="I6" s="11"/>
      <c r="J6" s="11"/>
      <c r="K6" s="11"/>
      <c r="L6" s="11"/>
      <c r="M6" s="11"/>
      <c r="N6" s="11"/>
      <c r="O6" s="12"/>
      <c r="P6" s="11"/>
    </row>
    <row r="7" spans="1:21" x14ac:dyDescent="0.2">
      <c r="D7" s="5"/>
      <c r="E7" s="5"/>
      <c r="F7" s="5"/>
      <c r="G7" s="5"/>
      <c r="H7" s="5"/>
      <c r="I7" s="5"/>
      <c r="J7" s="5"/>
      <c r="K7" s="5"/>
      <c r="L7" s="5"/>
      <c r="M7" s="5"/>
      <c r="N7" s="5"/>
      <c r="O7" s="5"/>
      <c r="P7" s="5"/>
    </row>
    <row r="8" spans="1:21" x14ac:dyDescent="0.2">
      <c r="O8" s="5"/>
    </row>
    <row r="9" spans="1:21" s="16" customFormat="1" ht="15" x14ac:dyDescent="0.25">
      <c r="A9" s="13"/>
      <c r="B9" s="14"/>
      <c r="C9" s="77" t="s">
        <v>3</v>
      </c>
      <c r="D9" s="77"/>
      <c r="E9" s="77"/>
      <c r="F9" s="77"/>
      <c r="G9" s="77"/>
      <c r="H9" s="77"/>
      <c r="I9" s="77"/>
      <c r="J9" s="77"/>
      <c r="K9" s="77"/>
      <c r="L9" s="77"/>
      <c r="M9" s="77"/>
      <c r="N9" s="77"/>
      <c r="O9" s="77"/>
      <c r="P9" s="78"/>
      <c r="Q9" s="15"/>
      <c r="R9" s="15"/>
      <c r="S9" s="15"/>
      <c r="T9" s="15"/>
      <c r="U9" s="15"/>
    </row>
    <row r="10" spans="1:21" s="2" customFormat="1" x14ac:dyDescent="0.2">
      <c r="A10" s="3" t="s">
        <v>4</v>
      </c>
      <c r="B10" s="17"/>
      <c r="C10" s="18" t="s">
        <v>5</v>
      </c>
      <c r="D10" s="19"/>
      <c r="E10" s="20"/>
      <c r="F10" s="19"/>
      <c r="G10" s="20"/>
      <c r="H10" s="19"/>
      <c r="I10" s="20"/>
      <c r="J10" s="19"/>
      <c r="K10" s="20"/>
      <c r="L10" s="20"/>
      <c r="M10" s="20"/>
      <c r="N10" s="19"/>
      <c r="O10" s="18" t="s">
        <v>5</v>
      </c>
      <c r="P10" s="21" t="s">
        <v>6</v>
      </c>
    </row>
    <row r="11" spans="1:21" s="27" customFormat="1" x14ac:dyDescent="0.2">
      <c r="A11" s="3" t="s">
        <v>7</v>
      </c>
      <c r="B11" s="22"/>
      <c r="C11" s="23">
        <v>45261</v>
      </c>
      <c r="D11" s="24">
        <f>EOMONTH(C11,1)</f>
        <v>45322</v>
      </c>
      <c r="E11" s="25">
        <f t="shared" ref="E11:O11" si="0">EOMONTH(D11,1)</f>
        <v>45351</v>
      </c>
      <c r="F11" s="23">
        <f t="shared" si="0"/>
        <v>45382</v>
      </c>
      <c r="G11" s="23">
        <f t="shared" si="0"/>
        <v>45412</v>
      </c>
      <c r="H11" s="23">
        <f t="shared" si="0"/>
        <v>45443</v>
      </c>
      <c r="I11" s="23">
        <f t="shared" si="0"/>
        <v>45473</v>
      </c>
      <c r="J11" s="23">
        <f t="shared" si="0"/>
        <v>45504</v>
      </c>
      <c r="K11" s="23">
        <f t="shared" si="0"/>
        <v>45535</v>
      </c>
      <c r="L11" s="25">
        <f t="shared" si="0"/>
        <v>45565</v>
      </c>
      <c r="M11" s="25">
        <f t="shared" si="0"/>
        <v>45596</v>
      </c>
      <c r="N11" s="26">
        <f t="shared" si="0"/>
        <v>45626</v>
      </c>
      <c r="O11" s="23">
        <f t="shared" si="0"/>
        <v>45657</v>
      </c>
      <c r="P11" s="26" t="s">
        <v>8</v>
      </c>
    </row>
    <row r="12" spans="1:21" x14ac:dyDescent="0.2">
      <c r="A12" s="3">
        <v>1</v>
      </c>
      <c r="B12" s="28" t="s">
        <v>9</v>
      </c>
      <c r="C12" s="29">
        <v>423899475.99000001</v>
      </c>
      <c r="D12" s="30">
        <v>426648663.67999995</v>
      </c>
      <c r="E12" s="30">
        <v>429766567.96999991</v>
      </c>
      <c r="F12" s="30">
        <v>450727360.74999994</v>
      </c>
      <c r="G12" s="30">
        <v>453493454.76999992</v>
      </c>
      <c r="H12" s="30">
        <v>456634723.28999996</v>
      </c>
      <c r="I12" s="30">
        <v>423215367.46999997</v>
      </c>
      <c r="J12" s="30">
        <v>425079166.50999993</v>
      </c>
      <c r="K12" s="30">
        <v>430120869.27083325</v>
      </c>
      <c r="L12" s="30">
        <v>435162572.03166658</v>
      </c>
      <c r="M12" s="30">
        <v>440204274.7924999</v>
      </c>
      <c r="N12" s="30">
        <v>445245977.55333322</v>
      </c>
      <c r="O12" s="30">
        <v>450287680.31416655</v>
      </c>
      <c r="P12" s="31">
        <f t="shared" ref="P12:P17" si="1">AVERAGE(C12:O12)</f>
        <v>437729704.18403828</v>
      </c>
    </row>
    <row r="13" spans="1:21" x14ac:dyDescent="0.2">
      <c r="A13" s="3">
        <f t="shared" ref="A13:A18" si="2">A12+1</f>
        <v>2</v>
      </c>
      <c r="B13" s="32" t="s">
        <v>10</v>
      </c>
      <c r="C13" s="29">
        <v>433135825.63</v>
      </c>
      <c r="D13" s="33">
        <v>433184934.93000001</v>
      </c>
      <c r="E13" s="33">
        <v>433189620.96999997</v>
      </c>
      <c r="F13" s="33">
        <v>433196926.50999993</v>
      </c>
      <c r="G13" s="33">
        <v>433242136.80999994</v>
      </c>
      <c r="H13" s="33">
        <v>435325428.28999996</v>
      </c>
      <c r="I13" s="33">
        <v>435582413.31999999</v>
      </c>
      <c r="J13" s="33">
        <v>435699345.63000005</v>
      </c>
      <c r="K13" s="33">
        <v>435980120.94472229</v>
      </c>
      <c r="L13" s="33">
        <v>436260896.25944453</v>
      </c>
      <c r="M13" s="33">
        <v>436541671.57416677</v>
      </c>
      <c r="N13" s="33">
        <v>436822446.88888901</v>
      </c>
      <c r="O13" s="33">
        <v>437103222.20361125</v>
      </c>
      <c r="P13" s="34">
        <f t="shared" si="1"/>
        <v>435020383.84314114</v>
      </c>
    </row>
    <row r="14" spans="1:21" x14ac:dyDescent="0.2">
      <c r="A14" s="3">
        <f t="shared" si="2"/>
        <v>3</v>
      </c>
      <c r="B14" s="17" t="s">
        <v>11</v>
      </c>
      <c r="C14" s="29">
        <v>5182534667.210001</v>
      </c>
      <c r="D14" s="33">
        <v>5183557800.7800007</v>
      </c>
      <c r="E14" s="33">
        <v>5188863535.2800016</v>
      </c>
      <c r="F14" s="33">
        <v>5191108028.3900013</v>
      </c>
      <c r="G14" s="33">
        <v>5195184746.96</v>
      </c>
      <c r="H14" s="33">
        <v>5198621586.000001</v>
      </c>
      <c r="I14" s="33">
        <v>5231648620.0400009</v>
      </c>
      <c r="J14" s="33">
        <v>5237579266.5700006</v>
      </c>
      <c r="K14" s="33">
        <v>5244750970.1611118</v>
      </c>
      <c r="L14" s="33">
        <v>5251922673.752223</v>
      </c>
      <c r="M14" s="33">
        <v>5259094377.3433342</v>
      </c>
      <c r="N14" s="33">
        <v>5266266080.9344454</v>
      </c>
      <c r="O14" s="33">
        <v>5273437784.5255566</v>
      </c>
      <c r="P14" s="34">
        <f t="shared" si="1"/>
        <v>5223428472.149744</v>
      </c>
    </row>
    <row r="15" spans="1:21" x14ac:dyDescent="0.2">
      <c r="A15" s="3">
        <f t="shared" si="2"/>
        <v>4</v>
      </c>
      <c r="B15" s="32" t="s">
        <v>12</v>
      </c>
      <c r="C15" s="29">
        <v>3203377333.5299993</v>
      </c>
      <c r="D15" s="33">
        <v>3205008611.2399993</v>
      </c>
      <c r="E15" s="33">
        <v>3206464202.8099995</v>
      </c>
      <c r="F15" s="33">
        <v>3217078493.8499994</v>
      </c>
      <c r="G15" s="33">
        <v>3217359251.2399993</v>
      </c>
      <c r="H15" s="33">
        <v>3222372791.9799995</v>
      </c>
      <c r="I15" s="33">
        <v>3236643730.5499997</v>
      </c>
      <c r="J15" s="33">
        <v>3242412788.0199995</v>
      </c>
      <c r="K15" s="33">
        <v>3243516975.5011106</v>
      </c>
      <c r="L15" s="33">
        <v>3246087898.9822216</v>
      </c>
      <c r="M15" s="33">
        <v>3247192086.4633327</v>
      </c>
      <c r="N15" s="33">
        <v>3248296273.9444437</v>
      </c>
      <c r="O15" s="33">
        <v>3249555377.4255548</v>
      </c>
      <c r="P15" s="34">
        <f t="shared" si="1"/>
        <v>3229643524.2720499</v>
      </c>
    </row>
    <row r="16" spans="1:21" x14ac:dyDescent="0.2">
      <c r="A16" s="3">
        <f t="shared" si="2"/>
        <v>5</v>
      </c>
      <c r="B16" s="17" t="s">
        <v>13</v>
      </c>
      <c r="C16" s="29">
        <v>6142411552.9899998</v>
      </c>
      <c r="D16" s="33">
        <v>6167367261.4399986</v>
      </c>
      <c r="E16" s="33">
        <v>6214125133.7399988</v>
      </c>
      <c r="F16" s="33">
        <v>6254017682.6699982</v>
      </c>
      <c r="G16" s="33">
        <v>6276099424.4099989</v>
      </c>
      <c r="H16" s="33">
        <v>6313434355.3599987</v>
      </c>
      <c r="I16" s="33">
        <v>6366880544.8499985</v>
      </c>
      <c r="J16" s="33">
        <v>6394632944.4999981</v>
      </c>
      <c r="K16" s="33">
        <v>6433394234.4497204</v>
      </c>
      <c r="L16" s="33">
        <v>6478243977.7817755</v>
      </c>
      <c r="M16" s="33">
        <v>6517098598.3314981</v>
      </c>
      <c r="N16" s="33">
        <v>6555805493.2812204</v>
      </c>
      <c r="O16" s="33">
        <v>6602433409.5439425</v>
      </c>
      <c r="P16" s="34">
        <f t="shared" si="1"/>
        <v>6362764970.2575512</v>
      </c>
    </row>
    <row r="17" spans="1:21" x14ac:dyDescent="0.2">
      <c r="A17" s="3">
        <f t="shared" si="2"/>
        <v>6</v>
      </c>
      <c r="B17" s="32" t="s">
        <v>14</v>
      </c>
      <c r="C17" s="35">
        <v>620608029.23000002</v>
      </c>
      <c r="D17" s="36">
        <v>596092147.7700001</v>
      </c>
      <c r="E17" s="36">
        <v>601226394.59000003</v>
      </c>
      <c r="F17" s="36">
        <v>608182900.41999996</v>
      </c>
      <c r="G17" s="36">
        <v>611663444.5</v>
      </c>
      <c r="H17" s="36">
        <v>615768026.61000001</v>
      </c>
      <c r="I17" s="36">
        <v>625912834.19000006</v>
      </c>
      <c r="J17" s="36">
        <v>623169252.4000001</v>
      </c>
      <c r="K17" s="36">
        <v>627244552.68111122</v>
      </c>
      <c r="L17" s="36">
        <v>631319852.96222234</v>
      </c>
      <c r="M17" s="36">
        <v>635395153.24333346</v>
      </c>
      <c r="N17" s="36">
        <v>639470453.52444458</v>
      </c>
      <c r="O17" s="36">
        <v>643545753.8055557</v>
      </c>
      <c r="P17" s="37">
        <f t="shared" si="1"/>
        <v>621507599.68666673</v>
      </c>
    </row>
    <row r="18" spans="1:21" x14ac:dyDescent="0.2">
      <c r="A18" s="3">
        <f t="shared" si="2"/>
        <v>7</v>
      </c>
      <c r="B18" s="38" t="s">
        <v>15</v>
      </c>
      <c r="C18" s="39">
        <f>SUM(C12:C17)</f>
        <v>16005966884.58</v>
      </c>
      <c r="D18" s="40">
        <f t="shared" ref="D18:P18" si="3">SUM(D12:D17)</f>
        <v>16011859419.839998</v>
      </c>
      <c r="E18" s="40">
        <f>SUM(E12:E17)</f>
        <v>16073635455.360001</v>
      </c>
      <c r="F18" s="40">
        <f t="shared" si="3"/>
        <v>16154311392.589998</v>
      </c>
      <c r="G18" s="40">
        <f>SUM(G12:G17)</f>
        <v>16187042458.689999</v>
      </c>
      <c r="H18" s="40">
        <f>SUM(H12:H17)</f>
        <v>16242156911.530001</v>
      </c>
      <c r="I18" s="40">
        <f>SUM(I12:I17)</f>
        <v>16319883510.42</v>
      </c>
      <c r="J18" s="40">
        <f>SUM(J12:J17)</f>
        <v>16358572763.629997</v>
      </c>
      <c r="K18" s="40">
        <f>SUM(K12:K17)</f>
        <v>16415007723.008608</v>
      </c>
      <c r="L18" s="40">
        <f t="shared" si="3"/>
        <v>16478997871.769554</v>
      </c>
      <c r="M18" s="40">
        <f t="shared" si="3"/>
        <v>16535526161.748167</v>
      </c>
      <c r="N18" s="40">
        <f>SUM(N12:N17)</f>
        <v>16591906726.126778</v>
      </c>
      <c r="O18" s="40">
        <f t="shared" si="3"/>
        <v>16656363227.818388</v>
      </c>
      <c r="P18" s="41">
        <f t="shared" si="3"/>
        <v>16310094654.393192</v>
      </c>
    </row>
    <row r="19" spans="1:21" x14ac:dyDescent="0.2">
      <c r="A19" s="3"/>
      <c r="C19" s="42"/>
      <c r="D19" s="42"/>
      <c r="E19" s="42"/>
      <c r="F19" s="42"/>
      <c r="G19" s="43"/>
      <c r="H19" s="43"/>
      <c r="I19" s="44"/>
      <c r="J19" s="44"/>
      <c r="K19" s="44"/>
      <c r="L19" s="44"/>
      <c r="M19" s="44"/>
      <c r="N19" s="44"/>
      <c r="O19" s="44"/>
      <c r="P19" s="5"/>
    </row>
    <row r="20" spans="1:21" x14ac:dyDescent="0.2">
      <c r="A20" s="3"/>
      <c r="C20" s="42"/>
      <c r="D20" s="42"/>
      <c r="E20" s="42"/>
      <c r="F20" s="42"/>
      <c r="G20" s="43"/>
      <c r="H20" s="43"/>
      <c r="I20" s="44"/>
      <c r="J20" s="44"/>
      <c r="K20" s="45"/>
      <c r="L20" s="45"/>
      <c r="M20" s="44"/>
      <c r="N20" s="45"/>
      <c r="O20" s="45"/>
      <c r="P20" s="5"/>
      <c r="Q20" s="46"/>
    </row>
    <row r="21" spans="1:21" x14ac:dyDescent="0.2">
      <c r="A21" s="3"/>
      <c r="C21" s="47"/>
      <c r="D21" s="47"/>
      <c r="E21" s="47"/>
      <c r="F21" s="47"/>
      <c r="G21" s="47"/>
      <c r="H21" s="47"/>
      <c r="I21" s="47"/>
      <c r="J21" s="47"/>
      <c r="K21" s="5"/>
      <c r="L21" s="5"/>
      <c r="M21" s="5"/>
      <c r="N21" s="5"/>
      <c r="O21" s="5"/>
      <c r="P21" s="5"/>
      <c r="Q21" s="48"/>
    </row>
    <row r="22" spans="1:21" x14ac:dyDescent="0.2">
      <c r="A22" s="3"/>
      <c r="C22" s="5"/>
      <c r="D22" s="5"/>
      <c r="E22" s="5"/>
      <c r="F22" s="5"/>
      <c r="G22" s="5"/>
      <c r="H22" s="5"/>
      <c r="I22" s="5"/>
      <c r="J22" s="5"/>
      <c r="K22" s="5"/>
      <c r="L22" s="5"/>
      <c r="M22" s="5"/>
      <c r="N22" s="5"/>
      <c r="O22" s="5"/>
      <c r="P22" s="5"/>
    </row>
    <row r="23" spans="1:21" s="16" customFormat="1" ht="15" x14ac:dyDescent="0.25">
      <c r="A23" s="13"/>
      <c r="B23" s="14"/>
      <c r="C23" s="77" t="s">
        <v>16</v>
      </c>
      <c r="D23" s="77"/>
      <c r="E23" s="77"/>
      <c r="F23" s="77"/>
      <c r="G23" s="77"/>
      <c r="H23" s="77"/>
      <c r="I23" s="77"/>
      <c r="J23" s="77"/>
      <c r="K23" s="77"/>
      <c r="L23" s="77"/>
      <c r="M23" s="77"/>
      <c r="N23" s="77"/>
      <c r="O23" s="77"/>
      <c r="P23" s="78"/>
      <c r="Q23" s="15"/>
      <c r="R23" s="15"/>
      <c r="S23" s="15"/>
      <c r="T23" s="15"/>
      <c r="U23" s="15"/>
    </row>
    <row r="24" spans="1:21" s="2" customFormat="1" x14ac:dyDescent="0.2">
      <c r="A24" s="49"/>
      <c r="B24" s="17"/>
      <c r="C24" s="18" t="s">
        <v>5</v>
      </c>
      <c r="D24" s="19"/>
      <c r="E24" s="20"/>
      <c r="F24" s="19"/>
      <c r="G24" s="20"/>
      <c r="H24" s="19"/>
      <c r="I24" s="20"/>
      <c r="J24" s="19"/>
      <c r="K24" s="20"/>
      <c r="L24" s="19"/>
      <c r="M24" s="20"/>
      <c r="N24" s="19"/>
      <c r="O24" s="18" t="s">
        <v>5</v>
      </c>
      <c r="P24" s="21" t="s">
        <v>6</v>
      </c>
    </row>
    <row r="25" spans="1:21" s="27" customFormat="1" x14ac:dyDescent="0.2">
      <c r="A25" s="50"/>
      <c r="B25" s="22"/>
      <c r="C25" s="23">
        <f>C11</f>
        <v>45261</v>
      </c>
      <c r="D25" s="23">
        <f>EOMONTH(C25,1)</f>
        <v>45322</v>
      </c>
      <c r="E25" s="23">
        <f t="shared" ref="E25:O25" si="4">EOMONTH(D25,1)</f>
        <v>45351</v>
      </c>
      <c r="F25" s="23">
        <f t="shared" si="4"/>
        <v>45382</v>
      </c>
      <c r="G25" s="23">
        <f t="shared" si="4"/>
        <v>45412</v>
      </c>
      <c r="H25" s="23">
        <f t="shared" si="4"/>
        <v>45443</v>
      </c>
      <c r="I25" s="23">
        <f t="shared" si="4"/>
        <v>45473</v>
      </c>
      <c r="J25" s="23">
        <f t="shared" si="4"/>
        <v>45504</v>
      </c>
      <c r="K25" s="23">
        <f t="shared" si="4"/>
        <v>45535</v>
      </c>
      <c r="L25" s="23">
        <f t="shared" si="4"/>
        <v>45565</v>
      </c>
      <c r="M25" s="23">
        <f t="shared" si="4"/>
        <v>45596</v>
      </c>
      <c r="N25" s="23">
        <f t="shared" si="4"/>
        <v>45626</v>
      </c>
      <c r="O25" s="23">
        <f t="shared" si="4"/>
        <v>45657</v>
      </c>
      <c r="P25" s="26" t="s">
        <v>8</v>
      </c>
    </row>
    <row r="26" spans="1:21" x14ac:dyDescent="0.2">
      <c r="A26" s="3">
        <f>A18+1</f>
        <v>8</v>
      </c>
      <c r="B26" s="28" t="s">
        <v>9</v>
      </c>
      <c r="C26" s="29">
        <v>219832059.84999996</v>
      </c>
      <c r="D26" s="30">
        <v>222988232.54999992</v>
      </c>
      <c r="E26" s="51">
        <v>226160661.96999994</v>
      </c>
      <c r="F26" s="30">
        <v>229420495.29999995</v>
      </c>
      <c r="G26" s="30">
        <v>232878666.31999996</v>
      </c>
      <c r="H26" s="30">
        <v>236362699.44999996</v>
      </c>
      <c r="I26" s="30">
        <v>197404519.57999995</v>
      </c>
      <c r="J26" s="30">
        <v>200778757.05999994</v>
      </c>
      <c r="K26" s="30">
        <v>203972991.26145262</v>
      </c>
      <c r="L26" s="30">
        <v>207207246.01380244</v>
      </c>
      <c r="M26" s="30">
        <v>210481521.31704938</v>
      </c>
      <c r="N26" s="30">
        <v>213795817.17119345</v>
      </c>
      <c r="O26" s="30">
        <v>217150133.57623467</v>
      </c>
      <c r="P26" s="31">
        <f t="shared" ref="P26:P31" si="5">AVERAGE(C26:O26)</f>
        <v>216802600.10921019</v>
      </c>
    </row>
    <row r="27" spans="1:21" x14ac:dyDescent="0.2">
      <c r="A27" s="3">
        <f t="shared" ref="A27:A32" si="6">A26+1</f>
        <v>9</v>
      </c>
      <c r="B27" s="32" t="s">
        <v>10</v>
      </c>
      <c r="C27" s="29">
        <v>211342172.81769854</v>
      </c>
      <c r="D27" s="33">
        <v>212795421.07769859</v>
      </c>
      <c r="E27" s="52">
        <v>214164708.99769855</v>
      </c>
      <c r="F27" s="33">
        <v>215479068.07769856</v>
      </c>
      <c r="G27" s="33">
        <v>216642957.32769856</v>
      </c>
      <c r="H27" s="33">
        <v>215206646.34769857</v>
      </c>
      <c r="I27" s="33">
        <v>216283298.34769857</v>
      </c>
      <c r="J27" s="33">
        <v>217310370.36769855</v>
      </c>
      <c r="K27" s="33">
        <v>218323108.00760329</v>
      </c>
      <c r="L27" s="33">
        <v>219336653.24685723</v>
      </c>
      <c r="M27" s="33">
        <v>220351006.08546034</v>
      </c>
      <c r="N27" s="33">
        <v>221366166.52341264</v>
      </c>
      <c r="O27" s="33">
        <v>222382134.56071413</v>
      </c>
      <c r="P27" s="34">
        <f t="shared" si="5"/>
        <v>216998747.06043357</v>
      </c>
    </row>
    <row r="28" spans="1:21" x14ac:dyDescent="0.2">
      <c r="A28" s="3">
        <f t="shared" si="6"/>
        <v>10</v>
      </c>
      <c r="B28" s="17" t="s">
        <v>11</v>
      </c>
      <c r="C28" s="29">
        <v>2499810449.3025074</v>
      </c>
      <c r="D28" s="33">
        <v>2510782393.6025081</v>
      </c>
      <c r="E28" s="52">
        <v>2519899465.912508</v>
      </c>
      <c r="F28" s="33">
        <v>2529643548.8125076</v>
      </c>
      <c r="G28" s="33">
        <v>2537913911.7825079</v>
      </c>
      <c r="H28" s="33">
        <v>2547146795.8725085</v>
      </c>
      <c r="I28" s="33">
        <v>2547127971.452508</v>
      </c>
      <c r="J28" s="33">
        <v>2557467500.8825088</v>
      </c>
      <c r="K28" s="33">
        <v>2565824001.4434934</v>
      </c>
      <c r="L28" s="33">
        <v>2574197602.1746292</v>
      </c>
      <c r="M28" s="33">
        <v>2582588303.0759163</v>
      </c>
      <c r="N28" s="33">
        <v>2590996104.1473541</v>
      </c>
      <c r="O28" s="33">
        <v>2599421005.3889432</v>
      </c>
      <c r="P28" s="34">
        <f t="shared" si="5"/>
        <v>2550986081.0654154</v>
      </c>
    </row>
    <row r="29" spans="1:21" x14ac:dyDescent="0.2">
      <c r="A29" s="3">
        <f t="shared" si="6"/>
        <v>11</v>
      </c>
      <c r="B29" s="32" t="s">
        <v>12</v>
      </c>
      <c r="C29" s="29">
        <v>859028464.68500435</v>
      </c>
      <c r="D29" s="33">
        <v>863195698.24500453</v>
      </c>
      <c r="E29" s="52">
        <v>867157776.1550045</v>
      </c>
      <c r="F29" s="33">
        <v>871099114.7650044</v>
      </c>
      <c r="G29" s="33">
        <v>875193543.82500434</v>
      </c>
      <c r="H29" s="33">
        <v>879642539.69500446</v>
      </c>
      <c r="I29" s="33">
        <v>884023136.84500444</v>
      </c>
      <c r="J29" s="33">
        <v>888660553.66500449</v>
      </c>
      <c r="K29" s="33">
        <v>893941632.89983678</v>
      </c>
      <c r="L29" s="33">
        <v>899227188.22106659</v>
      </c>
      <c r="M29" s="33">
        <v>904514665.97935092</v>
      </c>
      <c r="N29" s="33">
        <v>909804066.17468977</v>
      </c>
      <c r="O29" s="33">
        <v>915095658.52238405</v>
      </c>
      <c r="P29" s="34">
        <f t="shared" si="5"/>
        <v>885429541.51364338</v>
      </c>
    </row>
    <row r="30" spans="1:21" x14ac:dyDescent="0.2">
      <c r="A30" s="3">
        <f t="shared" si="6"/>
        <v>12</v>
      </c>
      <c r="B30" s="17" t="s">
        <v>13</v>
      </c>
      <c r="C30" s="29">
        <v>1618629414.4804318</v>
      </c>
      <c r="D30" s="33">
        <v>1625863823.0504317</v>
      </c>
      <c r="E30" s="52">
        <v>1634149101.3204322</v>
      </c>
      <c r="F30" s="33">
        <v>1641641701.270432</v>
      </c>
      <c r="G30" s="33">
        <v>1648091341.7104321</v>
      </c>
      <c r="H30" s="33">
        <v>1654679488.8204322</v>
      </c>
      <c r="I30" s="33">
        <v>1663532362.6204321</v>
      </c>
      <c r="J30" s="33">
        <v>1669493256.4204321</v>
      </c>
      <c r="K30" s="33">
        <v>1679532877.991086</v>
      </c>
      <c r="L30" s="33">
        <v>1689670992.0155907</v>
      </c>
      <c r="M30" s="33">
        <v>1699894432.8811665</v>
      </c>
      <c r="N30" s="33">
        <v>1710202876.1744332</v>
      </c>
      <c r="O30" s="33">
        <v>1720613716.8851535</v>
      </c>
      <c r="P30" s="34">
        <f t="shared" si="5"/>
        <v>1665845798.895453</v>
      </c>
    </row>
    <row r="31" spans="1:21" x14ac:dyDescent="0.2">
      <c r="A31" s="3">
        <f t="shared" si="6"/>
        <v>13</v>
      </c>
      <c r="B31" s="32" t="s">
        <v>14</v>
      </c>
      <c r="C31" s="35">
        <v>229805352.58000001</v>
      </c>
      <c r="D31" s="36">
        <v>205771466.20999998</v>
      </c>
      <c r="E31" s="53">
        <v>209009029.93000001</v>
      </c>
      <c r="F31" s="36">
        <v>212193297.88999999</v>
      </c>
      <c r="G31" s="36">
        <v>215174287.83999997</v>
      </c>
      <c r="H31" s="36">
        <v>218448796.79999998</v>
      </c>
      <c r="I31" s="36">
        <v>221765406.39999995</v>
      </c>
      <c r="J31" s="36">
        <v>220261651.45999998</v>
      </c>
      <c r="K31" s="36">
        <v>222041893.19602519</v>
      </c>
      <c r="L31" s="36">
        <v>223841905.43863118</v>
      </c>
      <c r="M31" s="36">
        <v>225661688.18781793</v>
      </c>
      <c r="N31" s="36">
        <v>227501241.44358543</v>
      </c>
      <c r="O31" s="36">
        <v>229360565.20593369</v>
      </c>
      <c r="P31" s="37">
        <f t="shared" si="5"/>
        <v>220064352.50630715</v>
      </c>
    </row>
    <row r="32" spans="1:21" x14ac:dyDescent="0.2">
      <c r="A32" s="3">
        <f t="shared" si="6"/>
        <v>14</v>
      </c>
      <c r="B32" s="38" t="s">
        <v>15</v>
      </c>
      <c r="C32" s="39">
        <f>SUM(C26:C31)</f>
        <v>5638447913.715642</v>
      </c>
      <c r="D32" s="40">
        <f t="shared" ref="D32:H32" si="7">SUM(D26:D31)</f>
        <v>5641397034.7356424</v>
      </c>
      <c r="E32" s="40">
        <f t="shared" si="7"/>
        <v>5670540744.2856436</v>
      </c>
      <c r="F32" s="40">
        <f t="shared" si="7"/>
        <v>5699477226.1156435</v>
      </c>
      <c r="G32" s="40">
        <f t="shared" si="7"/>
        <v>5725894708.8056431</v>
      </c>
      <c r="H32" s="40">
        <f t="shared" si="7"/>
        <v>5751486966.9856443</v>
      </c>
      <c r="I32" s="40">
        <f>SUM(I26:I31)</f>
        <v>5730136695.2456427</v>
      </c>
      <c r="J32" s="40">
        <f t="shared" ref="J32:P32" si="8">SUM(J26:J31)</f>
        <v>5753972089.8556442</v>
      </c>
      <c r="K32" s="40">
        <f t="shared" si="8"/>
        <v>5783636504.7994967</v>
      </c>
      <c r="L32" s="40">
        <f t="shared" si="8"/>
        <v>5813481587.1105766</v>
      </c>
      <c r="M32" s="40">
        <f t="shared" si="8"/>
        <v>5843491617.5267611</v>
      </c>
      <c r="N32" s="40">
        <f t="shared" si="8"/>
        <v>5873666271.6346684</v>
      </c>
      <c r="O32" s="40">
        <f t="shared" si="8"/>
        <v>5904023214.1393633</v>
      </c>
      <c r="P32" s="41">
        <f t="shared" si="8"/>
        <v>5756127121.1504631</v>
      </c>
    </row>
    <row r="33" spans="1:21" hidden="1" x14ac:dyDescent="0.2">
      <c r="A33" s="3"/>
      <c r="B33" s="54"/>
      <c r="C33" s="55"/>
      <c r="D33" s="55">
        <v>2980576586</v>
      </c>
      <c r="E33" s="55">
        <v>2995802442.8499999</v>
      </c>
      <c r="F33" s="55">
        <v>3007997179.7600002</v>
      </c>
      <c r="G33" s="55">
        <v>3020241771.8299999</v>
      </c>
      <c r="H33" s="55">
        <v>3031661897.9000001</v>
      </c>
      <c r="I33" s="55">
        <v>3046875396</v>
      </c>
      <c r="J33" s="55">
        <v>3057398220</v>
      </c>
      <c r="K33" s="55">
        <v>3073807006</v>
      </c>
      <c r="L33" s="55">
        <v>3073571395</v>
      </c>
      <c r="M33" s="55">
        <v>3090937818</v>
      </c>
      <c r="N33" s="55">
        <v>3109973759.8400002</v>
      </c>
      <c r="O33" s="55">
        <v>3107122480.3200002</v>
      </c>
      <c r="P33" s="56"/>
    </row>
    <row r="34" spans="1:21" hidden="1" x14ac:dyDescent="0.2">
      <c r="A34" s="3"/>
      <c r="C34" s="5"/>
      <c r="D34" s="5">
        <f t="shared" ref="D34:O34" si="9">D32-D33</f>
        <v>2660820448.7356424</v>
      </c>
      <c r="E34" s="5">
        <f t="shared" si="9"/>
        <v>2674738301.4356437</v>
      </c>
      <c r="F34" s="5">
        <f t="shared" si="9"/>
        <v>2691480046.3556433</v>
      </c>
      <c r="G34" s="5">
        <f t="shared" si="9"/>
        <v>2705652936.9756432</v>
      </c>
      <c r="H34" s="5">
        <f t="shared" si="9"/>
        <v>2719825069.0856442</v>
      </c>
      <c r="I34" s="5">
        <f t="shared" si="9"/>
        <v>2683261299.2456427</v>
      </c>
      <c r="J34" s="5">
        <f t="shared" si="9"/>
        <v>2696573869.8556442</v>
      </c>
      <c r="K34" s="5">
        <f t="shared" si="9"/>
        <v>2709829498.7994967</v>
      </c>
      <c r="L34" s="5">
        <f t="shared" si="9"/>
        <v>2739910192.1105766</v>
      </c>
      <c r="M34" s="5">
        <f t="shared" si="9"/>
        <v>2752553799.5267611</v>
      </c>
      <c r="N34" s="5">
        <f t="shared" si="9"/>
        <v>2763692511.7946682</v>
      </c>
      <c r="O34" s="5">
        <f t="shared" si="9"/>
        <v>2796900733.8193631</v>
      </c>
      <c r="P34" s="5"/>
    </row>
    <row r="35" spans="1:21" hidden="1" x14ac:dyDescent="0.2">
      <c r="A35" s="3"/>
      <c r="C35" s="57" t="s">
        <v>17</v>
      </c>
      <c r="D35" s="5">
        <v>18308875</v>
      </c>
      <c r="E35" s="5">
        <v>18766597</v>
      </c>
      <c r="F35" s="5">
        <v>19224319</v>
      </c>
      <c r="G35" s="5">
        <v>19682041</v>
      </c>
      <c r="H35" s="5">
        <v>20139763</v>
      </c>
      <c r="I35" s="5">
        <v>20597485</v>
      </c>
      <c r="J35" s="5">
        <v>21055207</v>
      </c>
      <c r="K35" s="5">
        <v>21512929</v>
      </c>
      <c r="L35" s="5">
        <v>21970651</v>
      </c>
      <c r="M35" s="5">
        <v>22428373</v>
      </c>
      <c r="N35" s="5">
        <v>22886094</v>
      </c>
      <c r="O35" s="5">
        <v>23343817</v>
      </c>
      <c r="P35" s="5"/>
    </row>
    <row r="36" spans="1:21" hidden="1" x14ac:dyDescent="0.2">
      <c r="A36" s="3"/>
      <c r="C36" s="58" t="s">
        <v>18</v>
      </c>
      <c r="D36" s="5">
        <v>201680</v>
      </c>
      <c r="E36" s="5">
        <v>207903</v>
      </c>
      <c r="F36" s="5">
        <v>214126</v>
      </c>
      <c r="G36" s="5">
        <v>220348</v>
      </c>
      <c r="H36" s="5">
        <v>226571</v>
      </c>
      <c r="I36" s="5">
        <v>232794</v>
      </c>
      <c r="J36" s="5">
        <v>239017</v>
      </c>
      <c r="K36" s="5">
        <v>245240</v>
      </c>
      <c r="L36" s="5">
        <v>251463</v>
      </c>
      <c r="M36" s="5">
        <v>257685</v>
      </c>
      <c r="N36" s="5">
        <v>263908</v>
      </c>
      <c r="O36" s="5">
        <v>270131</v>
      </c>
      <c r="P36" s="5"/>
    </row>
    <row r="37" spans="1:21" ht="18.600000000000001" customHeight="1" x14ac:dyDescent="0.2">
      <c r="A37" s="3"/>
      <c r="C37" s="59"/>
      <c r="D37" s="59"/>
      <c r="E37" s="59"/>
      <c r="F37" s="59"/>
      <c r="G37" s="43"/>
      <c r="H37" s="43"/>
      <c r="I37" s="60"/>
      <c r="J37" s="61"/>
      <c r="K37" s="61">
        <v>0</v>
      </c>
      <c r="L37" s="61">
        <v>0</v>
      </c>
      <c r="M37" s="61">
        <v>0</v>
      </c>
      <c r="N37" s="61">
        <v>0</v>
      </c>
      <c r="O37" s="61">
        <v>0</v>
      </c>
      <c r="P37" s="5"/>
    </row>
    <row r="38" spans="1:21" ht="24.95" customHeight="1" x14ac:dyDescent="0.2">
      <c r="A38" s="3"/>
      <c r="C38" s="59"/>
      <c r="D38" s="59"/>
      <c r="E38" s="59"/>
      <c r="F38" s="59"/>
      <c r="G38" s="43"/>
      <c r="H38" s="43"/>
      <c r="I38" s="61"/>
      <c r="J38" s="61"/>
      <c r="K38" s="62"/>
      <c r="L38" s="60"/>
      <c r="M38" s="62"/>
      <c r="N38" s="63"/>
      <c r="O38" s="63"/>
      <c r="P38" s="5"/>
      <c r="Q38" s="46"/>
    </row>
    <row r="39" spans="1:21" x14ac:dyDescent="0.2">
      <c r="A39" s="3"/>
      <c r="C39" s="64"/>
      <c r="D39" s="64"/>
      <c r="E39" s="64"/>
      <c r="F39" s="64"/>
      <c r="G39" s="64"/>
      <c r="H39" s="64"/>
      <c r="I39" s="64"/>
      <c r="J39" s="64"/>
      <c r="K39" s="5"/>
      <c r="L39" s="5"/>
      <c r="M39" s="5"/>
      <c r="N39" s="5"/>
      <c r="O39" s="5"/>
      <c r="P39" s="5"/>
      <c r="Q39" s="48"/>
    </row>
    <row r="40" spans="1:21" s="16" customFormat="1" ht="15" x14ac:dyDescent="0.25">
      <c r="A40" s="13"/>
      <c r="B40" s="14"/>
      <c r="C40" s="77" t="s">
        <v>19</v>
      </c>
      <c r="D40" s="77"/>
      <c r="E40" s="77"/>
      <c r="F40" s="77"/>
      <c r="G40" s="77"/>
      <c r="H40" s="77"/>
      <c r="I40" s="77"/>
      <c r="J40" s="77"/>
      <c r="K40" s="77"/>
      <c r="L40" s="77"/>
      <c r="M40" s="77"/>
      <c r="N40" s="77"/>
      <c r="O40" s="77"/>
      <c r="P40" s="78"/>
      <c r="Q40" s="15"/>
      <c r="R40" s="15"/>
      <c r="S40" s="15"/>
      <c r="T40" s="15"/>
      <c r="U40" s="15"/>
    </row>
    <row r="41" spans="1:21" s="2" customFormat="1" x14ac:dyDescent="0.2">
      <c r="A41" s="49"/>
      <c r="B41" s="17"/>
      <c r="C41" s="18" t="s">
        <v>5</v>
      </c>
      <c r="D41" s="19"/>
      <c r="E41" s="20"/>
      <c r="F41" s="19"/>
      <c r="G41" s="20"/>
      <c r="H41" s="19"/>
      <c r="I41" s="20"/>
      <c r="J41" s="19"/>
      <c r="K41" s="20"/>
      <c r="L41" s="19"/>
      <c r="M41" s="19"/>
      <c r="N41" s="19"/>
      <c r="O41" s="18" t="s">
        <v>5</v>
      </c>
      <c r="P41" s="21" t="s">
        <v>6</v>
      </c>
    </row>
    <row r="42" spans="1:21" s="27" customFormat="1" x14ac:dyDescent="0.2">
      <c r="A42" s="50"/>
      <c r="B42" s="22"/>
      <c r="C42" s="23">
        <f t="shared" ref="C42:O42" si="10">C11</f>
        <v>45261</v>
      </c>
      <c r="D42" s="23">
        <f t="shared" si="10"/>
        <v>45322</v>
      </c>
      <c r="E42" s="23">
        <f t="shared" si="10"/>
        <v>45351</v>
      </c>
      <c r="F42" s="23">
        <f t="shared" si="10"/>
        <v>45382</v>
      </c>
      <c r="G42" s="23">
        <f t="shared" si="10"/>
        <v>45412</v>
      </c>
      <c r="H42" s="23">
        <f t="shared" si="10"/>
        <v>45443</v>
      </c>
      <c r="I42" s="23">
        <f t="shared" si="10"/>
        <v>45473</v>
      </c>
      <c r="J42" s="23">
        <f t="shared" si="10"/>
        <v>45504</v>
      </c>
      <c r="K42" s="23">
        <f t="shared" si="10"/>
        <v>45535</v>
      </c>
      <c r="L42" s="23">
        <f t="shared" si="10"/>
        <v>45565</v>
      </c>
      <c r="M42" s="23">
        <f t="shared" si="10"/>
        <v>45596</v>
      </c>
      <c r="N42" s="23">
        <f t="shared" si="10"/>
        <v>45626</v>
      </c>
      <c r="O42" s="23">
        <f t="shared" si="10"/>
        <v>45657</v>
      </c>
      <c r="P42" s="26" t="s">
        <v>8</v>
      </c>
    </row>
    <row r="43" spans="1:21" x14ac:dyDescent="0.2">
      <c r="A43" s="3">
        <f>A32+1</f>
        <v>15</v>
      </c>
      <c r="B43" s="28" t="s">
        <v>9</v>
      </c>
      <c r="C43" s="65">
        <f t="shared" ref="C43:P48" si="11">C12-C26</f>
        <v>204067416.14000005</v>
      </c>
      <c r="D43" s="66">
        <f t="shared" si="11"/>
        <v>203660431.13000003</v>
      </c>
      <c r="E43" s="66">
        <f t="shared" si="11"/>
        <v>203605905.99999997</v>
      </c>
      <c r="F43" s="66">
        <f>F12-F26</f>
        <v>221306865.44999999</v>
      </c>
      <c r="G43" s="66">
        <f t="shared" si="11"/>
        <v>220614788.44999996</v>
      </c>
      <c r="H43" s="66">
        <f t="shared" si="11"/>
        <v>220272023.84</v>
      </c>
      <c r="I43" s="66">
        <f t="shared" si="11"/>
        <v>225810847.89000002</v>
      </c>
      <c r="J43" s="66">
        <f t="shared" si="11"/>
        <v>224300409.44999999</v>
      </c>
      <c r="K43" s="66">
        <f t="shared" si="11"/>
        <v>226147878.00938064</v>
      </c>
      <c r="L43" s="66">
        <f t="shared" si="11"/>
        <v>227955326.01786414</v>
      </c>
      <c r="M43" s="66">
        <f t="shared" si="11"/>
        <v>229722753.47545052</v>
      </c>
      <c r="N43" s="66">
        <f t="shared" si="11"/>
        <v>231450160.38213977</v>
      </c>
      <c r="O43" s="66">
        <f t="shared" si="11"/>
        <v>233137546.73793188</v>
      </c>
      <c r="P43" s="31">
        <f t="shared" si="11"/>
        <v>220927104.07482809</v>
      </c>
    </row>
    <row r="44" spans="1:21" x14ac:dyDescent="0.2">
      <c r="A44" s="3">
        <f t="shared" ref="A44:A49" si="12">A43+1</f>
        <v>16</v>
      </c>
      <c r="B44" s="32" t="s">
        <v>10</v>
      </c>
      <c r="C44" s="67">
        <f t="shared" si="11"/>
        <v>221793652.81230146</v>
      </c>
      <c r="D44" s="68">
        <f t="shared" si="11"/>
        <v>220389513.85230142</v>
      </c>
      <c r="E44" s="68">
        <f t="shared" si="11"/>
        <v>219024911.97230142</v>
      </c>
      <c r="F44" s="68">
        <f t="shared" si="11"/>
        <v>217717858.43230137</v>
      </c>
      <c r="G44" s="68">
        <f t="shared" si="11"/>
        <v>216599179.48230138</v>
      </c>
      <c r="H44" s="68">
        <f t="shared" si="11"/>
        <v>220118781.94230139</v>
      </c>
      <c r="I44" s="68">
        <f t="shared" si="11"/>
        <v>219299114.97230142</v>
      </c>
      <c r="J44" s="68">
        <f t="shared" si="11"/>
        <v>218388975.2623015</v>
      </c>
      <c r="K44" s="68">
        <f t="shared" si="11"/>
        <v>217657012.93711901</v>
      </c>
      <c r="L44" s="68">
        <f t="shared" si="11"/>
        <v>216924243.01258731</v>
      </c>
      <c r="M44" s="68">
        <f t="shared" si="11"/>
        <v>216190665.48870644</v>
      </c>
      <c r="N44" s="68">
        <f t="shared" si="11"/>
        <v>215456280.36547637</v>
      </c>
      <c r="O44" s="68">
        <f>O13-O27</f>
        <v>214721087.64289713</v>
      </c>
      <c r="P44" s="34">
        <f t="shared" si="11"/>
        <v>218021636.78270757</v>
      </c>
    </row>
    <row r="45" spans="1:21" x14ac:dyDescent="0.2">
      <c r="A45" s="3">
        <f t="shared" si="12"/>
        <v>17</v>
      </c>
      <c r="B45" s="17" t="s">
        <v>11</v>
      </c>
      <c r="C45" s="67">
        <f t="shared" si="11"/>
        <v>2682724217.9074936</v>
      </c>
      <c r="D45" s="68">
        <f t="shared" si="11"/>
        <v>2672775407.1774926</v>
      </c>
      <c r="E45" s="68">
        <f t="shared" si="11"/>
        <v>2668964069.3674936</v>
      </c>
      <c r="F45" s="68">
        <f t="shared" si="11"/>
        <v>2661464479.5774937</v>
      </c>
      <c r="G45" s="68">
        <f t="shared" si="11"/>
        <v>2657270835.1774921</v>
      </c>
      <c r="H45" s="68">
        <f t="shared" si="11"/>
        <v>2651474790.1274924</v>
      </c>
      <c r="I45" s="68">
        <f t="shared" si="11"/>
        <v>2684520648.5874929</v>
      </c>
      <c r="J45" s="68">
        <f t="shared" si="11"/>
        <v>2680111765.6874919</v>
      </c>
      <c r="K45" s="68">
        <f t="shared" si="11"/>
        <v>2678926968.7176185</v>
      </c>
      <c r="L45" s="68">
        <f t="shared" si="11"/>
        <v>2677725071.5775938</v>
      </c>
      <c r="M45" s="68">
        <f t="shared" si="11"/>
        <v>2676506074.2674179</v>
      </c>
      <c r="N45" s="68">
        <f t="shared" si="11"/>
        <v>2675269976.7870913</v>
      </c>
      <c r="O45" s="68">
        <f>O14-O28</f>
        <v>2674016779.1366134</v>
      </c>
      <c r="P45" s="34">
        <f t="shared" si="11"/>
        <v>2672442391.0843287</v>
      </c>
    </row>
    <row r="46" spans="1:21" x14ac:dyDescent="0.2">
      <c r="A46" s="3">
        <f t="shared" si="12"/>
        <v>18</v>
      </c>
      <c r="B46" s="32" t="s">
        <v>12</v>
      </c>
      <c r="C46" s="67">
        <f t="shared" si="11"/>
        <v>2344348868.844995</v>
      </c>
      <c r="D46" s="68">
        <f t="shared" si="11"/>
        <v>2341812912.9949946</v>
      </c>
      <c r="E46" s="68">
        <f t="shared" si="11"/>
        <v>2339306426.654995</v>
      </c>
      <c r="F46" s="68">
        <f t="shared" si="11"/>
        <v>2345979379.0849953</v>
      </c>
      <c r="G46" s="68">
        <f t="shared" si="11"/>
        <v>2342165707.4149952</v>
      </c>
      <c r="H46" s="68">
        <f t="shared" si="11"/>
        <v>2342730252.2849951</v>
      </c>
      <c r="I46" s="68">
        <f t="shared" si="11"/>
        <v>2352620593.7049952</v>
      </c>
      <c r="J46" s="68">
        <f t="shared" si="11"/>
        <v>2353752234.3549948</v>
      </c>
      <c r="K46" s="68">
        <f t="shared" si="11"/>
        <v>2349575342.6012735</v>
      </c>
      <c r="L46" s="68">
        <f t="shared" si="11"/>
        <v>2346860710.7611551</v>
      </c>
      <c r="M46" s="68">
        <f t="shared" si="11"/>
        <v>2342677420.4839816</v>
      </c>
      <c r="N46" s="68">
        <f t="shared" si="11"/>
        <v>2338492207.7697539</v>
      </c>
      <c r="O46" s="68">
        <f>O15-O29</f>
        <v>2334459718.9031706</v>
      </c>
      <c r="P46" s="34">
        <f t="shared" si="11"/>
        <v>2344213982.7584066</v>
      </c>
    </row>
    <row r="47" spans="1:21" x14ac:dyDescent="0.2">
      <c r="A47" s="3">
        <f t="shared" si="12"/>
        <v>19</v>
      </c>
      <c r="B47" s="17" t="s">
        <v>13</v>
      </c>
      <c r="C47" s="69">
        <f t="shared" si="11"/>
        <v>4523782138.5095682</v>
      </c>
      <c r="D47" s="68">
        <f t="shared" si="11"/>
        <v>4541503438.3895664</v>
      </c>
      <c r="E47" s="68">
        <f t="shared" si="11"/>
        <v>4579976032.4195671</v>
      </c>
      <c r="F47" s="68">
        <f t="shared" si="11"/>
        <v>4612375981.3995667</v>
      </c>
      <c r="G47" s="68">
        <f t="shared" si="11"/>
        <v>4628008082.6995668</v>
      </c>
      <c r="H47" s="68">
        <f t="shared" si="11"/>
        <v>4658754866.539566</v>
      </c>
      <c r="I47" s="68">
        <f t="shared" si="11"/>
        <v>4703348182.2295666</v>
      </c>
      <c r="J47" s="68">
        <f t="shared" si="11"/>
        <v>4725139688.079566</v>
      </c>
      <c r="K47" s="68">
        <f t="shared" si="11"/>
        <v>4753861356.4586344</v>
      </c>
      <c r="L47" s="68">
        <f t="shared" si="11"/>
        <v>4788572985.7661848</v>
      </c>
      <c r="M47" s="68">
        <f t="shared" si="11"/>
        <v>4817204165.4503317</v>
      </c>
      <c r="N47" s="68">
        <f t="shared" si="11"/>
        <v>4845602617.1067867</v>
      </c>
      <c r="O47" s="68">
        <f>O16-O30</f>
        <v>4881819692.6587887</v>
      </c>
      <c r="P47" s="34">
        <f t="shared" si="11"/>
        <v>4696919171.3620987</v>
      </c>
    </row>
    <row r="48" spans="1:21" x14ac:dyDescent="0.2">
      <c r="A48" s="3">
        <f t="shared" si="12"/>
        <v>20</v>
      </c>
      <c r="B48" s="32" t="s">
        <v>14</v>
      </c>
      <c r="C48" s="70">
        <f t="shared" si="11"/>
        <v>390802676.64999998</v>
      </c>
      <c r="D48" s="71">
        <f t="shared" si="11"/>
        <v>390320681.56000012</v>
      </c>
      <c r="E48" s="71">
        <f t="shared" si="11"/>
        <v>392217364.66000003</v>
      </c>
      <c r="F48" s="71">
        <f t="shared" si="11"/>
        <v>395989602.52999997</v>
      </c>
      <c r="G48" s="71">
        <f t="shared" si="11"/>
        <v>396489156.66000003</v>
      </c>
      <c r="H48" s="71">
        <f t="shared" si="11"/>
        <v>397319229.81000006</v>
      </c>
      <c r="I48" s="71">
        <f t="shared" si="11"/>
        <v>404147427.79000008</v>
      </c>
      <c r="J48" s="71">
        <f t="shared" si="11"/>
        <v>402907600.94000012</v>
      </c>
      <c r="K48" s="71">
        <f t="shared" si="11"/>
        <v>405202659.48508602</v>
      </c>
      <c r="L48" s="71">
        <f t="shared" si="11"/>
        <v>407477947.52359116</v>
      </c>
      <c r="M48" s="71">
        <f t="shared" si="11"/>
        <v>409733465.05551553</v>
      </c>
      <c r="N48" s="71">
        <f t="shared" si="11"/>
        <v>411969212.08085918</v>
      </c>
      <c r="O48" s="71">
        <f>O17-O31</f>
        <v>414185188.59962201</v>
      </c>
      <c r="P48" s="37">
        <f t="shared" si="11"/>
        <v>401443247.1803596</v>
      </c>
    </row>
    <row r="49" spans="1:16" x14ac:dyDescent="0.2">
      <c r="A49" s="3">
        <f t="shared" si="12"/>
        <v>21</v>
      </c>
      <c r="B49" s="72" t="s">
        <v>15</v>
      </c>
      <c r="C49" s="67">
        <f>SUM(C43:C48)</f>
        <v>10367518970.864359</v>
      </c>
      <c r="D49" s="68">
        <f t="shared" ref="D49:P49" si="13">SUM(D43:D48)</f>
        <v>10370462385.104355</v>
      </c>
      <c r="E49" s="68">
        <f t="shared" si="13"/>
        <v>10403094711.074356</v>
      </c>
      <c r="F49" s="68">
        <f t="shared" si="13"/>
        <v>10454834166.474358</v>
      </c>
      <c r="G49" s="68">
        <f t="shared" si="13"/>
        <v>10461147749.884356</v>
      </c>
      <c r="H49" s="68">
        <f t="shared" si="13"/>
        <v>10490669944.544355</v>
      </c>
      <c r="I49" s="68">
        <f t="shared" si="13"/>
        <v>10589746815.174356</v>
      </c>
      <c r="J49" s="68">
        <f t="shared" si="13"/>
        <v>10604600673.774355</v>
      </c>
      <c r="K49" s="68">
        <f t="shared" si="13"/>
        <v>10631371218.209112</v>
      </c>
      <c r="L49" s="68">
        <f t="shared" si="13"/>
        <v>10665516284.658976</v>
      </c>
      <c r="M49" s="68">
        <f t="shared" si="13"/>
        <v>10692034544.221405</v>
      </c>
      <c r="N49" s="68">
        <f t="shared" si="13"/>
        <v>10718240454.492107</v>
      </c>
      <c r="O49" s="68">
        <f>SUM(O43:O48)</f>
        <v>10752340013.679024</v>
      </c>
      <c r="P49" s="73">
        <f t="shared" si="13"/>
        <v>10553967533.242729</v>
      </c>
    </row>
    <row r="50" spans="1:16" x14ac:dyDescent="0.2">
      <c r="A50" s="3"/>
      <c r="B50" s="74"/>
      <c r="C50" s="75"/>
      <c r="D50" s="75"/>
      <c r="E50" s="75"/>
      <c r="F50" s="75"/>
      <c r="G50" s="75"/>
      <c r="H50" s="75"/>
      <c r="I50" s="75"/>
      <c r="J50" s="75"/>
      <c r="K50" s="75"/>
      <c r="L50" s="75"/>
      <c r="M50" s="75"/>
      <c r="N50" s="75"/>
      <c r="O50" s="75"/>
      <c r="P50" s="75"/>
    </row>
    <row r="51" spans="1:16" x14ac:dyDescent="0.2">
      <c r="A51" s="3"/>
      <c r="C51" s="63"/>
      <c r="D51" s="63"/>
      <c r="E51" s="63"/>
      <c r="F51" s="63"/>
      <c r="G51" s="63"/>
      <c r="H51" s="63"/>
      <c r="I51" s="63"/>
      <c r="J51" s="63"/>
      <c r="K51" s="63"/>
      <c r="L51" s="63"/>
      <c r="M51" s="63"/>
      <c r="N51" s="63"/>
      <c r="O51" s="63"/>
      <c r="P51" s="63"/>
    </row>
    <row r="52" spans="1:16" x14ac:dyDescent="0.2">
      <c r="A52" s="3"/>
      <c r="C52" s="76"/>
      <c r="D52" s="76"/>
      <c r="E52" s="5"/>
      <c r="F52" s="5"/>
      <c r="G52" s="5"/>
      <c r="H52" s="5"/>
      <c r="I52" s="5"/>
      <c r="J52" s="5"/>
      <c r="K52" s="5"/>
      <c r="L52" s="5"/>
      <c r="M52" s="5"/>
      <c r="N52" s="5"/>
      <c r="O52" s="5"/>
      <c r="P52" s="5"/>
    </row>
    <row r="53" spans="1:16" x14ac:dyDescent="0.2">
      <c r="A53" s="3"/>
      <c r="B53" s="4" t="s">
        <v>20</v>
      </c>
      <c r="C53" s="5"/>
      <c r="D53" s="5"/>
      <c r="E53" s="5"/>
      <c r="F53" s="5"/>
      <c r="G53" s="5"/>
      <c r="H53" s="5"/>
      <c r="I53" s="5"/>
      <c r="J53" s="5"/>
      <c r="K53" s="5"/>
      <c r="L53" s="5"/>
      <c r="M53" s="5"/>
      <c r="N53" s="5"/>
      <c r="O53" s="5"/>
      <c r="P53" s="5"/>
    </row>
    <row r="54" spans="1:16" x14ac:dyDescent="0.2">
      <c r="A54" s="3"/>
      <c r="B54" s="4" t="s">
        <v>21</v>
      </c>
      <c r="C54" s="5"/>
      <c r="D54" s="5"/>
      <c r="E54" s="5"/>
      <c r="F54" s="5"/>
      <c r="G54" s="5"/>
      <c r="H54" s="5"/>
      <c r="I54" s="5"/>
      <c r="J54" s="5"/>
      <c r="K54" s="5"/>
      <c r="L54" s="5"/>
      <c r="M54" s="5"/>
      <c r="N54" s="5"/>
      <c r="O54" s="5"/>
      <c r="P54" s="5"/>
    </row>
    <row r="55" spans="1:16" x14ac:dyDescent="0.2">
      <c r="A55" s="3"/>
      <c r="B55" s="4" t="s">
        <v>22</v>
      </c>
      <c r="C55" s="5"/>
      <c r="D55" s="5"/>
      <c r="E55" s="5"/>
      <c r="F55" s="5"/>
      <c r="G55" s="5"/>
      <c r="H55" s="5"/>
      <c r="I55" s="5"/>
      <c r="J55" s="5"/>
      <c r="K55" s="5"/>
      <c r="L55" s="5"/>
      <c r="M55" s="5"/>
      <c r="N55" s="5"/>
      <c r="O55" s="5"/>
      <c r="P55" s="5"/>
    </row>
    <row r="56" spans="1:16" x14ac:dyDescent="0.2">
      <c r="A56" s="3"/>
      <c r="B56" s="4" t="s">
        <v>23</v>
      </c>
    </row>
    <row r="57" spans="1:16" x14ac:dyDescent="0.2">
      <c r="A57" s="3"/>
      <c r="B57" s="4"/>
    </row>
    <row r="58" spans="1:16" x14ac:dyDescent="0.2">
      <c r="A58" s="3"/>
      <c r="H58" s="4"/>
      <c r="I58" s="4"/>
      <c r="J58" s="4"/>
      <c r="K58" s="4"/>
      <c r="L58" s="4"/>
      <c r="M58" s="4"/>
      <c r="N58" s="4"/>
      <c r="O58" s="4"/>
      <c r="P58" s="4"/>
    </row>
    <row r="59" spans="1:16" x14ac:dyDescent="0.2">
      <c r="A59" s="3"/>
      <c r="H59" s="4"/>
      <c r="I59" s="4"/>
      <c r="J59" s="4"/>
      <c r="K59" s="4"/>
      <c r="L59" s="4"/>
      <c r="M59" s="4"/>
      <c r="N59" s="4"/>
      <c r="O59" s="4"/>
      <c r="P59" s="4"/>
    </row>
  </sheetData>
  <mergeCells count="3">
    <mergeCell ref="C9:P9"/>
    <mergeCell ref="C23:P23"/>
    <mergeCell ref="C40:P40"/>
  </mergeCells>
  <pageMargins left="0.7" right="0.7" top="0.75" bottom="0.75" header="0.3" footer="0.3"/>
  <pageSetup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Worksheet K-2024</vt:lpstr>
      <vt:lpstr>'Worksheet K-2024'!Print_Area</vt:lpstr>
    </vt:vector>
  </TitlesOfParts>
  <Company>OGE Energy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Siharath, Christy</dc:creator>
  <cp:lastModifiedBy>Author</cp:lastModifiedBy>
  <cp:lastPrinted>2024-08-29T14:50:25Z</cp:lastPrinted>
  <dcterms:created xsi:type="dcterms:W3CDTF">2024-08-19T15:03:24Z</dcterms:created>
  <dcterms:modified xsi:type="dcterms:W3CDTF">2024-08-29T14:50:50Z</dcterms:modified>
</cp:coreProperties>
</file>